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" sheetId="1" state="visible" r:id="rId3"/>
    <sheet name="Modelo" sheetId="2" state="visible" r:id="rId4"/>
    <sheet name="Umbrales" sheetId="3" state="visible" r:id="rId5"/>
    <sheet name="Calculadora" sheetId="4" state="visible" r:id="rId6"/>
    <sheet name="Lote de 100 lead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<sst xmlns="http://schemas.openxmlformats.org/spreadsheetml/2006/main" count="320" uniqueCount="206">
  <si>
    <t xml:space="preserve">AZUL CLARITO  ·  PLANTILLA DE LEAD SCORING B2B</t>
  </si>
  <si>
    <t xml:space="preserve">Calculadora de Lead Scoring</t>
  </si>
  <si>
    <t xml:space="preserve">Acompaña al PDF «Plantilla de Lead Scoring B2B». Versión 1.0 · agosto 2026 · azulclarito.com · hola@azulclarito.mx</t>
  </si>
  <si>
    <t xml:space="preserve">Cómo se usa este archivo</t>
  </si>
  <si>
    <t xml:space="preserve">1 · Hoja «Modelo»</t>
  </si>
  <si>
    <t xml:space="preserve">Es la tabla de puntos. Los números en AZUL son los que puedes cambiar. Cada criterio tiene un máximo y la hoja te avisa si tus puntos se pasan de ese máximo.</t>
  </si>
  <si>
    <t xml:space="preserve">2 · Hoja «Calculadora»</t>
  </si>
  <si>
    <t xml:space="preserve">Elige una opción por criterio en las listas desplegables (celdas amarillas). La hoja suma, aplica los negativos y te dice si el lead es frío, tibio, MQL o SQL, con la acción que le toca.</t>
  </si>
  <si>
    <t xml:space="preserve">3 · Hoja «Lote de 100 leads»</t>
  </si>
  <si>
    <t xml:space="preserve">Para calibrar. Captura los subtotales de fit y engagement de tus últimos leads, marca si cerraron y compara. Ahí es donde el modelo se vuelve tuyo.</t>
  </si>
  <si>
    <t xml:space="preserve">4 · Hoja «Umbrales»</t>
  </si>
  <si>
    <t xml:space="preserve">Los cuatro rangos y sus SLA. Si mueves un umbral aquí, la Calculadora y el Lote se actualizan solos.</t>
  </si>
  <si>
    <t xml:space="preserve">Lo único que de verdad importa</t>
  </si>
  <si>
    <t xml:space="preserve">Calibra con tus propios cierres. Si un cliente que ganaste saca menos de 71 puntos, el modelo está mal — no el cliente. Mueve los puntos hasta que tus clientes reales queden arriba del umbral de MQL y los leads que ventas rechazó queden abajo de 40.</t>
  </si>
  <si>
    <t xml:space="preserve">Convención de colores</t>
  </si>
  <si>
    <t xml:space="preserve">Ejemplo</t>
  </si>
  <si>
    <t xml:space="preserve">Números en azul = puntos que puedes editar</t>
  </si>
  <si>
    <t xml:space="preserve">Celdas amarillas = donde tú capturas o eliges</t>
  </si>
  <si>
    <t xml:space="preserve">Texto negro = lo calcula una fórmula, no lo edites</t>
  </si>
  <si>
    <t xml:space="preserve">Los puntos, umbrales y SLA de esta plantilla son la configuración base recomendada por Azul Clarito y deben calibrarse con los datos de cierre de cada empresa. No constituyen una garantía de resultado.</t>
  </si>
  <si>
    <t xml:space="preserve">El modelo de 100 puntos</t>
  </si>
  <si>
    <t xml:space="preserve">Bloque A (fit) 50 pts + Bloque B (engagement) 50 pts − Bloque C (negativos). Edita los números en azul de la columna D. La columna F te avisa si un criterio se pasa de su máximo.</t>
  </si>
  <si>
    <t xml:space="preserve">Criterio</t>
  </si>
  <si>
    <t xml:space="preserve">Opción</t>
  </si>
  <si>
    <t xml:space="preserve">Tipo de suma</t>
  </si>
  <si>
    <t xml:space="preserve">Puntos</t>
  </si>
  <si>
    <t xml:space="preserve">Máximo del criterio</t>
  </si>
  <si>
    <t xml:space="preserve">Control</t>
  </si>
  <si>
    <t xml:space="preserve">BLOQUE A · FIT DEMOGRÁFICO</t>
  </si>
  <si>
    <t xml:space="preserve">A1</t>
  </si>
  <si>
    <t xml:space="preserve">Dueño, Founder o C-level (CEO, CMO, COO, CRO)</t>
  </si>
  <si>
    <t xml:space="preserve">Un solo renglón</t>
  </si>
  <si>
    <t xml:space="preserve">VP o Director de Marketing, Ventas, Growth o Digital</t>
  </si>
  <si>
    <t xml:space="preserve">Gerente o Jefe de área</t>
  </si>
  <si>
    <t xml:space="preserve">Analista, Ejecutivo o Especialista</t>
  </si>
  <si>
    <t xml:space="preserve">Consultor o freelance</t>
  </si>
  <si>
    <t xml:space="preserve">A2</t>
  </si>
  <si>
    <t xml:space="preserve">201 – 1,000 empleados</t>
  </si>
  <si>
    <t xml:space="preserve">51 – 200 empleados</t>
  </si>
  <si>
    <t xml:space="preserve">Más de 1,000 empleados</t>
  </si>
  <si>
    <t xml:space="preserve">11 – 50 empleados</t>
  </si>
  <si>
    <t xml:space="preserve">2 – 10 empleados</t>
  </si>
  <si>
    <t xml:space="preserve">1 persona / persona física</t>
  </si>
  <si>
    <t xml:space="preserve">A3</t>
  </si>
  <si>
    <t xml:space="preserve">Vertical prioritaria — tu top 3 por LTV</t>
  </si>
  <si>
    <t xml:space="preserve">Vertical adyacente — segundo anillo del ICP</t>
  </si>
  <si>
    <t xml:space="preserve">Vertical sin caso de éxito propio</t>
  </si>
  <si>
    <t xml:space="preserve">Vertical no atendida (sin excluir)</t>
  </si>
  <si>
    <t xml:space="preserve">A4</t>
  </si>
  <si>
    <t xml:space="preserve">México</t>
  </si>
  <si>
    <t xml:space="preserve">LATAM hispanohablante (CO, PE, CL, AR, CR, PA)</t>
  </si>
  <si>
    <t xml:space="preserve">España</t>
  </si>
  <si>
    <t xml:space="preserve">Brasil o mercado hispano en EE.UU.</t>
  </si>
  <si>
    <t xml:space="preserve">Otro país</t>
  </si>
  <si>
    <t xml:space="preserve">A5</t>
  </si>
  <si>
    <t xml:space="preserve">Presupuesto ≥ USD 5,000/mes  o  arranque en ≤ 30 días</t>
  </si>
  <si>
    <t xml:space="preserve">Presupuesto USD 2,000 – 4,999/mes  o  arranque en ≤ 90 días</t>
  </si>
  <si>
    <t xml:space="preserve">Presupuesto USD 1,000 – 1,999/mes</t>
  </si>
  <si>
    <t xml:space="preserve">«Solo estoy explorando» o campo vacío</t>
  </si>
  <si>
    <t xml:space="preserve">Máximo alcanzable del bloque  (A · fit)</t>
  </si>
  <si>
    <t xml:space="preserve">BLOQUE B · ENGAGEMENT CONDUCTUAL</t>
  </si>
  <si>
    <t xml:space="preserve">B1</t>
  </si>
  <si>
    <t xml:space="preserve">Solicitó consultoría, propuesta o demo</t>
  </si>
  <si>
    <t xml:space="preserve">Usó el cotizador o la calculadora</t>
  </si>
  <si>
    <t xml:space="preserve">Descargó plantilla, checklist o caso de éxito (MOFU)</t>
  </si>
  <si>
    <t xml:space="preserve">Descargó contenido introductorio (TOFU)</t>
  </si>
  <si>
    <t xml:space="preserve">Se suscribió al newsletter o al blog</t>
  </si>
  <si>
    <t xml:space="preserve">B2</t>
  </si>
  <si>
    <t xml:space="preserve">Visitó /precios o /planes al menos 1 vez</t>
  </si>
  <si>
    <t xml:space="preserve">Acumulable</t>
  </si>
  <si>
    <t xml:space="preserve">Visitó una página de servicio 2 o más veces</t>
  </si>
  <si>
    <t xml:space="preserve">Visitó 2 o más casos de éxito</t>
  </si>
  <si>
    <t xml:space="preserve">B3</t>
  </si>
  <si>
    <t xml:space="preserve">Abrió 3 o más emails en los últimos 30 días</t>
  </si>
  <si>
    <t xml:space="preserve">Hizo clic en 2 o más emails en los últimos 30 días</t>
  </si>
  <si>
    <t xml:space="preserve">B4</t>
  </si>
  <si>
    <t xml:space="preserve">3 o más sesiones en los últimos 14 días</t>
  </si>
  <si>
    <t xml:space="preserve">2 o más sesiones en los últimos 30 días</t>
  </si>
  <si>
    <t xml:space="preserve">1 sesión en los últimos 30 días</t>
  </si>
  <si>
    <t xml:space="preserve">Última sesión hace más de 30 días</t>
  </si>
  <si>
    <t xml:space="preserve">B5</t>
  </si>
  <si>
    <t xml:space="preserve">Respondió a una secuencia de email o a WhatsApp</t>
  </si>
  <si>
    <t xml:space="preserve">Abrió la cotización o propuesta enviada</t>
  </si>
  <si>
    <t xml:space="preserve">Máximo alcanzable del bloque  (B · engagement)</t>
  </si>
  <si>
    <t xml:space="preserve">BLOQUE C · PUNTOS NEGATIVOS</t>
  </si>
  <si>
    <t xml:space="preserve">C</t>
  </si>
  <si>
    <t xml:space="preserve">Email de dominio gratuito (gmail, hotmail, yahoo, outlook personal)</t>
  </si>
  <si>
    <t xml:space="preserve">Resta</t>
  </si>
  <si>
    <t xml:space="preserve">Presupuesto declarado menor a USD 1,000/mes</t>
  </si>
  <si>
    <t xml:space="preserve">Cargo fuera del comité de compra (estudiante, becario, «buscando empleo»)</t>
  </si>
  <si>
    <t xml:space="preserve">Fuera del mercado geográfico que atiendes</t>
  </si>
  <si>
    <t xml:space="preserve">Vertical en tu lista de exclusión</t>
  </si>
  <si>
    <t xml:space="preserve">Se dio de baja del email o rebote permanente (hard bounce)</t>
  </si>
  <si>
    <t xml:space="preserve">Sin ninguna actividad en 60 días</t>
  </si>
  <si>
    <t xml:space="preserve">Sin ninguna actividad en 90 días</t>
  </si>
  <si>
    <t xml:space="preserve">Competidor o agencia del mismo giro</t>
  </si>
  <si>
    <t xml:space="preserve">Descalifica</t>
  </si>
  <si>
    <t xml:space="preserve">Datos basura en el formulario (test, asdf, 000, correo inválido)</t>
  </si>
  <si>
    <t xml:space="preserve">Decay · los puntos del Bloque B pierden valor con el tiempo</t>
  </si>
  <si>
    <t xml:space="preserve">Porcentaje que pierde cada evento</t>
  </si>
  <si>
    <t xml:space="preserve">Cada cuántos meses se aplica</t>
  </si>
  <si>
    <t xml:space="preserve">El fit (Bloque A) no decae: quién es el lead no cambia con el tiempo.</t>
  </si>
  <si>
    <t xml:space="preserve">Umbrales, SLA y grados</t>
  </si>
  <si>
    <t xml:space="preserve">Mueve los cortes de la columna B y la Calculadora y el Lote se actualizan solos. El corte es el mínimo del rango.</t>
  </si>
  <si>
    <t xml:space="preserve">Etapa</t>
  </si>
  <si>
    <t xml:space="preserve">Puntos desde</t>
  </si>
  <si>
    <t xml:space="preserve">Puntos hasta</t>
  </si>
  <si>
    <t xml:space="preserve">Dueño del lead</t>
  </si>
  <si>
    <t xml:space="preserve">SLA de respuesta</t>
  </si>
  <si>
    <t xml:space="preserve">Frío</t>
  </si>
  <si>
    <t xml:space="preserve">Marketing</t>
  </si>
  <si>
    <t xml:space="preserve">—</t>
  </si>
  <si>
    <t xml:space="preserve">Tibio · MIL</t>
  </si>
  <si>
    <t xml:space="preserve">Revisión semanal</t>
  </si>
  <si>
    <t xml:space="preserve">MQL</t>
  </si>
  <si>
    <t xml:space="preserve">SDR</t>
  </si>
  <si>
    <t xml:space="preserve">24 h hábiles</t>
  </si>
  <si>
    <t xml:space="preserve">SQL</t>
  </si>
  <si>
    <t xml:space="preserve">Account Executive</t>
  </si>
  <si>
    <t xml:space="preserve">4 h hábiles</t>
  </si>
  <si>
    <t xml:space="preserve">Acción por etapa</t>
  </si>
  <si>
    <t xml:space="preserve">Nurture automatizado y contenido educativo. Ventas no lo toca.</t>
  </si>
  <si>
    <t xml:space="preserve">Nurture acelerado MOFU + retargeting. Revisión semanal de la lista.</t>
  </si>
  <si>
    <t xml:space="preserve">El SDR prospecta en multicanal (email + LinkedIn + WhatsApp).</t>
  </si>
  <si>
    <t xml:space="preserve">El AE contacta y agenda. Se crea el deal en el pipeline.</t>
  </si>
  <si>
    <t xml:space="preserve">Grados del fit score</t>
  </si>
  <si>
    <t xml:space="preserve">Niveles del engagement score</t>
  </si>
  <si>
    <t xml:space="preserve">A</t>
  </si>
  <si>
    <t xml:space="preserve">Encaje alto</t>
  </si>
  <si>
    <t xml:space="preserve">1</t>
  </si>
  <si>
    <t xml:space="preserve">B</t>
  </si>
  <si>
    <t xml:space="preserve">Encaje medio</t>
  </si>
  <si>
    <t xml:space="preserve">2</t>
  </si>
  <si>
    <t xml:space="preserve">Encaje bajo</t>
  </si>
  <si>
    <t xml:space="preserve">3</t>
  </si>
  <si>
    <t xml:space="preserve">El corte es el mínimo del grado. A = fit alto, 1 = engagement alto.</t>
  </si>
  <si>
    <t xml:space="preserve">Calculadora de un lead</t>
  </si>
  <si>
    <t xml:space="preserve">Viene precargada con el ejemplo del PDF (Ana Robles = 77 puntos, MQL, celda A2) para que veas cómo funciona. Cambia las celdas amarillas de la columna C: una opción por criterio, y Sí / No en los renglones acumulables y en los negativos.</t>
  </si>
  <si>
    <t xml:space="preserve">Qué mide</t>
  </si>
  <si>
    <t xml:space="preserve">Tu selección</t>
  </si>
  <si>
    <t xml:space="preserve">Nota</t>
  </si>
  <si>
    <t xml:space="preserve">BLOQUE A · FIT DEMOGRÁFICO  —  máximo 50</t>
  </si>
  <si>
    <t xml:space="preserve">Cargo / rol en el comité de compra</t>
  </si>
  <si>
    <t xml:space="preserve">Máx 15 · elige una opción</t>
  </si>
  <si>
    <t xml:space="preserve">Tamaño de empresa (empleados)</t>
  </si>
  <si>
    <t xml:space="preserve">Máx 12 · elige una opción</t>
  </si>
  <si>
    <t xml:space="preserve">Industria / vertical</t>
  </si>
  <si>
    <t xml:space="preserve">Máx 10 · elige una opción</t>
  </si>
  <si>
    <t xml:space="preserve">País / mercado</t>
  </si>
  <si>
    <t xml:space="preserve">Máx 6 · elige una opción</t>
  </si>
  <si>
    <t xml:space="preserve">Presupuesto o urgencia declarada</t>
  </si>
  <si>
    <t xml:space="preserve">Máx 7 · elige una opción</t>
  </si>
  <si>
    <t xml:space="preserve">SUBTOTAL FIT</t>
  </si>
  <si>
    <t xml:space="preserve">de 50</t>
  </si>
  <si>
    <t xml:space="preserve">BLOQUE B · ENGAGEMENT CONDUCTUAL  —  máximo 50</t>
  </si>
  <si>
    <t xml:space="preserve">Conversión en formulario</t>
  </si>
  <si>
    <t xml:space="preserve">Máx 18 · elige una opción</t>
  </si>
  <si>
    <t xml:space="preserve">Sí</t>
  </si>
  <si>
    <t xml:space="preserve">Acumulable · Sí / No</t>
  </si>
  <si>
    <t xml:space="preserve">No</t>
  </si>
  <si>
    <t xml:space="preserve">Subtotal B2 (topado en 10)</t>
  </si>
  <si>
    <t xml:space="preserve">Subtotal B3 (topado en 8)</t>
  </si>
  <si>
    <t xml:space="preserve">Recencia y frecuencia de sesiones</t>
  </si>
  <si>
    <t xml:space="preserve">Máx 8 · elige una opción</t>
  </si>
  <si>
    <t xml:space="preserve">Subtotal B5 (topado en 6)</t>
  </si>
  <si>
    <t xml:space="preserve">SUBTOTAL ENGAGEMENT</t>
  </si>
  <si>
    <t xml:space="preserve">BLOQUE C · PUNTOS NEGATIVOS  —  se aplican siempre</t>
  </si>
  <si>
    <t xml:space="preserve">SUBTOTAL NEGATIVOS</t>
  </si>
  <si>
    <t xml:space="preserve">RESULTADO</t>
  </si>
  <si>
    <t xml:space="preserve">SCORE TOTAL</t>
  </si>
  <si>
    <t xml:space="preserve">Fit + engagement − negativos. Puede quedar en negativo: es información, no un error.</t>
  </si>
  <si>
    <t xml:space="preserve">Se lee de la hoja Umbrales. Si mueves un corte allá, cambia aquí.</t>
  </si>
  <si>
    <t xml:space="preserve">Qué hacer</t>
  </si>
  <si>
    <t xml:space="preserve">Grado de fit  (A / B / C)</t>
  </si>
  <si>
    <t xml:space="preserve">A = encaje alto</t>
  </si>
  <si>
    <t xml:space="preserve">Nivel de engagement  (1 / 2 / 3)</t>
  </si>
  <si>
    <t xml:space="preserve">1 = interés alto</t>
  </si>
  <si>
    <t xml:space="preserve">Celda de la rejilla</t>
  </si>
  <si>
    <t xml:space="preserve">Búscala en la rejilla A1–C3 de la página 12 del PDF.</t>
  </si>
  <si>
    <t xml:space="preserve">Calibración con tus últimos 100 leads</t>
  </si>
  <si>
    <t xml:space="preserve">Captura los subtotales de fit y engagement de cada lead (las columnas amarillas) y marca en qué acabó. La columna «¿Coincide?» te dice dónde tu modelo se equivocó.</t>
  </si>
  <si>
    <t xml:space="preserve">#</t>
  </si>
  <si>
    <t xml:space="preserve">Lead o empresa</t>
  </si>
  <si>
    <t xml:space="preserve">Fit (0-50)</t>
  </si>
  <si>
    <t xml:space="preserve">Engagement (0-50)</t>
  </si>
  <si>
    <t xml:space="preserve">Negativos (≤0)</t>
  </si>
  <si>
    <t xml:space="preserve">Score total</t>
  </si>
  <si>
    <t xml:space="preserve">Etapa según el modelo</t>
  </si>
  <si>
    <t xml:space="preserve">¿En qué acabó de verdad?</t>
  </si>
  <si>
    <t xml:space="preserve">Ana Robles · Grupo Industrial</t>
  </si>
  <si>
    <t xml:space="preserve">Cerró</t>
  </si>
  <si>
    <t xml:space="preserve">Diagnóstico de la calibración</t>
  </si>
  <si>
    <t xml:space="preserve">Leads capturados</t>
  </si>
  <si>
    <t xml:space="preserve">Con 30 ya se ve la tendencia; 100 es lo ideal.</t>
  </si>
  <si>
    <t xml:space="preserve">Cerraron</t>
  </si>
  <si>
    <t xml:space="preserve">De los que cerraron, cuántos llegaron a MQL o SQL</t>
  </si>
  <si>
    <t xml:space="preserve">Este es EL número. Deberían ser 7 de cada 10.</t>
  </si>
  <si>
    <t xml:space="preserve">% de cierres que el modelo sí detectó</t>
  </si>
  <si>
    <t xml:space="preserve">Meta: 70% o más. Si es menor, tus puntos no ven a tus compradores reales.</t>
  </si>
  <si>
    <t xml:space="preserve">Rechazados por ventas que el modelo dejó pasar a MQL o SQL</t>
  </si>
  <si>
    <t xml:space="preserve">Si es alto, te faltan puntos negativos en el Bloque C.</t>
  </si>
  <si>
    <t xml:space="preserve">Score promedio de los que cerraron</t>
  </si>
  <si>
    <t xml:space="preserve">Debería quedar claramente arriba del umbral de MQL.</t>
  </si>
  <si>
    <t xml:space="preserve">Score promedio de los rechazados</t>
  </si>
  <si>
    <t xml:space="preserve">Debería quedar abajo de 40. Si los dos promedios se parecen, el modelo no separa.</t>
  </si>
  <si>
    <t xml:space="preserve">El renglón 6 trae un ejemplo (Ana Robles, el caso del PDF). Bórralo y captura tus propios leads. Los subtotales de fit y engagement los saca la hoja Calculadora.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</si>
</sst>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.0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B1240"/>
      <name val="Arial"/>
      <family val="0"/>
      <charset val="1"/>
    </font>
    <font>
      <sz val="9"/>
      <color rgb="FF555C66"/>
      <name val="Arial"/>
      <family val="0"/>
      <charset val="1"/>
    </font>
    <font>
      <b val="true"/>
      <sz val="11"/>
      <color rgb="FF0B1240"/>
      <name val="Arial"/>
      <family val="0"/>
      <charset val="1"/>
    </font>
    <font>
      <b val="true"/>
      <sz val="10"/>
      <color rgb="FF0B124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8A93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2D45E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E5484D"/>
      <name val="Arial"/>
      <family val="0"/>
      <charset val="1"/>
    </font>
    <font>
      <i val="true"/>
      <sz val="8"/>
      <color rgb="FF8A93A0"/>
      <name val="Arial"/>
      <family val="0"/>
      <charset val="1"/>
    </font>
    <font>
      <b val="true"/>
      <sz val="9"/>
      <color rgb="FF0B1240"/>
      <name val="Arial"/>
      <family val="0"/>
      <charset val="1"/>
    </font>
    <font>
      <b val="true"/>
      <sz val="11"/>
      <color rgb="FF2D45E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E5484D"/>
      <name val="Arial"/>
      <family val="0"/>
      <charset val="1"/>
    </font>
    <font>
      <b val="true"/>
      <sz val="16"/>
      <color rgb="FF2D45E0"/>
      <name val="Arial"/>
      <family val="0"/>
      <charset val="1"/>
    </font>
    <font>
      <sz val="9"/>
      <color rgb="FF8A93A0"/>
      <name val="Arial"/>
      <family val="0"/>
      <charset val="1"/>
    </font>
    <font>
      <i val="true"/>
      <sz val="9"/>
      <color rgb="FF8A93A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0B124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1240"/>
        <bgColor rgb="FF000000"/>
      </patternFill>
    </fill>
    <fill>
      <patternFill patternType="solid">
        <fgColor rgb="FFFFF2CC"/>
        <bgColor rgb="FFF4F6F8"/>
      </patternFill>
    </fill>
    <fill>
      <patternFill patternType="solid">
        <fgColor rgb="FFF4F6F8"/>
        <bgColor rgb="FFFFFFFF"/>
      </patternFill>
    </fill>
    <fill>
      <patternFill patternType="solid">
        <fgColor rgb="FF2D45E0"/>
        <bgColor rgb="FF3366FF"/>
      </patternFill>
    </fill>
    <fill>
      <patternFill patternType="solid">
        <fgColor rgb="FFE5484D"/>
        <bgColor rgb="FF99336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/>
      <diagonal/>
    </border>
    <border diagonalUp="false" diagonalDown="false">
      <left style="thin">
        <color rgb="FFE3E7EC"/>
      </left>
      <right/>
      <top style="thin">
        <color rgb="FFE3E7EC"/>
      </top>
      <bottom style="thin">
        <color rgb="FFE3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24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4F6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7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5484D"/>
      <rgbColor rgb="FF555C66"/>
      <rgbColor rgb="FF8A93A0"/>
      <rgbColor rgb="FF003366"/>
      <rgbColor rgb="FF339966"/>
      <rgbColor rgb="FF003300"/>
      <rgbColor rgb="FF333300"/>
      <rgbColor rgb="FF993300"/>
      <rgbColor rgb="FF993366"/>
      <rgbColor rgb="FF2D45E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62"/>
    <col collapsed="false" customWidth="true" hidden="false" outlineLevel="0" max="4" min="4" style="0" width="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</row>
    <row r="2" customFormat="false" ht="24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5" customFormat="false" ht="21.75" hidden="false" customHeight="true" outlineLevel="0" collapsed="false">
      <c r="B5" s="4" t="s">
        <v>3</v>
      </c>
    </row>
    <row r="6" customFormat="false" ht="45.75" hidden="false" customHeight="true" outlineLevel="0" collapsed="false">
      <c r="B6" s="5" t="s">
        <v>4</v>
      </c>
      <c r="C6" s="6" t="s">
        <v>5</v>
      </c>
    </row>
    <row r="7" customFormat="false" ht="45.75" hidden="false" customHeight="true" outlineLevel="0" collapsed="false">
      <c r="B7" s="5" t="s">
        <v>6</v>
      </c>
      <c r="C7" s="6" t="s">
        <v>7</v>
      </c>
    </row>
    <row r="8" customFormat="false" ht="45.75" hidden="false" customHeight="true" outlineLevel="0" collapsed="false">
      <c r="B8" s="5" t="s">
        <v>8</v>
      </c>
      <c r="C8" s="6" t="s">
        <v>9</v>
      </c>
    </row>
    <row r="9" customFormat="false" ht="45.75" hidden="false" customHeight="true" outlineLevel="0" collapsed="false">
      <c r="B9" s="5" t="s">
        <v>10</v>
      </c>
      <c r="C9" s="6" t="s">
        <v>11</v>
      </c>
    </row>
    <row r="10" customFormat="false" ht="45.75" hidden="false" customHeight="true" outlineLevel="0" collapsed="false">
      <c r="B10" s="5" t="s">
        <v>12</v>
      </c>
      <c r="C10" s="6" t="s">
        <v>13</v>
      </c>
    </row>
    <row r="12" customFormat="false" ht="15" hidden="false" customHeight="false" outlineLevel="0" collapsed="false">
      <c r="B12" s="4" t="s">
        <v>14</v>
      </c>
    </row>
    <row r="13" customFormat="false" ht="18" hidden="false" customHeight="true" outlineLevel="0" collapsed="false">
      <c r="B13" s="7" t="s">
        <v>15</v>
      </c>
      <c r="C13" s="8" t="s">
        <v>16</v>
      </c>
    </row>
    <row r="14" customFormat="false" ht="18" hidden="false" customHeight="true" outlineLevel="0" collapsed="false">
      <c r="B14" s="9" t="s">
        <v>15</v>
      </c>
      <c r="C14" s="8" t="s">
        <v>17</v>
      </c>
    </row>
    <row r="15" customFormat="false" ht="18" hidden="false" customHeight="true" outlineLevel="0" collapsed="false">
      <c r="B15" s="10" t="s">
        <v>15</v>
      </c>
      <c r="C15" s="8" t="s">
        <v>18</v>
      </c>
    </row>
    <row r="17" customFormat="false" ht="30" hidden="false" customHeight="true" outlineLevel="0" collapsed="false">
      <c r="B17" s="11" t="s">
        <v>19</v>
      </c>
      <c r="C17" s="11"/>
    </row>
  </sheetData>
  <mergeCells count="4">
    <mergeCell ref="A1:D1"/>
    <mergeCell ref="A2:D2"/>
    <mergeCell ref="A3:D3"/>
    <mergeCell ref="B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62"/>
    <col collapsed="false" customWidth="true" hidden="false" outlineLevel="0" max="3" min="3" style="0" width="20"/>
    <col collapsed="false" customWidth="true" hidden="false" outlineLevel="0" max="4" min="4" style="0" width="10"/>
    <col collapsed="false" customWidth="true" hidden="false" outlineLevel="0" max="5" min="5" style="0" width="18"/>
    <col collapsed="false" customWidth="true" hidden="false" outlineLevel="0" max="6" min="6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4" hidden="false" customHeight="true" outlineLevel="0" collapsed="false">
      <c r="A2" s="2" t="s">
        <v>20</v>
      </c>
      <c r="B2" s="2"/>
      <c r="C2" s="2"/>
      <c r="D2" s="2"/>
      <c r="E2" s="2"/>
      <c r="F2" s="2"/>
    </row>
    <row r="3" customFormat="false" ht="27.75" hidden="false" customHeight="true" outlineLevel="0" collapsed="false">
      <c r="A3" s="3" t="s">
        <v>21</v>
      </c>
      <c r="B3" s="3"/>
      <c r="C3" s="3"/>
      <c r="D3" s="3"/>
      <c r="E3" s="3"/>
      <c r="F3" s="3"/>
    </row>
    <row r="5" customFormat="false" ht="25.5" hidden="false" customHeight="true" outlineLevel="0" collapsed="false">
      <c r="A5" s="12" t="s">
        <v>22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27</v>
      </c>
    </row>
    <row r="6" customFormat="false" ht="19.5" hidden="false" customHeight="true" outlineLevel="0" collapsed="false">
      <c r="A6" s="14" t="s">
        <v>28</v>
      </c>
      <c r="B6" s="14"/>
      <c r="C6" s="14"/>
      <c r="D6" s="14"/>
      <c r="E6" s="14"/>
      <c r="F6" s="14"/>
    </row>
    <row r="7" customFormat="false" ht="16.5" hidden="false" customHeight="true" outlineLevel="0" collapsed="false">
      <c r="A7" s="15" t="s">
        <v>29</v>
      </c>
      <c r="B7" s="16" t="s">
        <v>30</v>
      </c>
      <c r="C7" s="17" t="s">
        <v>31</v>
      </c>
      <c r="D7" s="18" t="n">
        <v>15</v>
      </c>
      <c r="E7" s="19" t="n">
        <v>15</v>
      </c>
      <c r="F7" s="20" t="str">
        <f aca="false">IF(MAX(D7:D11)=E7,"OK · alcanzable "&amp;E7,"REVISAR · alcanzable "&amp;MAX(D7:D11)&amp;" vs máximo "&amp;E7)</f>
        <v>OK · alcanzable 15</v>
      </c>
    </row>
    <row r="8" customFormat="false" ht="16.5" hidden="false" customHeight="true" outlineLevel="0" collapsed="false">
      <c r="A8" s="15"/>
      <c r="B8" s="21" t="s">
        <v>32</v>
      </c>
      <c r="C8" s="17"/>
      <c r="D8" s="18" t="n">
        <v>13</v>
      </c>
      <c r="E8" s="19"/>
      <c r="F8" s="19"/>
    </row>
    <row r="9" customFormat="false" ht="16.5" hidden="false" customHeight="true" outlineLevel="0" collapsed="false">
      <c r="A9" s="15"/>
      <c r="B9" s="21" t="s">
        <v>33</v>
      </c>
      <c r="C9" s="17"/>
      <c r="D9" s="18" t="n">
        <v>9</v>
      </c>
      <c r="E9" s="19"/>
      <c r="F9" s="19"/>
    </row>
    <row r="10" customFormat="false" ht="16.5" hidden="false" customHeight="true" outlineLevel="0" collapsed="false">
      <c r="A10" s="15"/>
      <c r="B10" s="21" t="s">
        <v>34</v>
      </c>
      <c r="C10" s="17"/>
      <c r="D10" s="18" t="n">
        <v>4</v>
      </c>
      <c r="E10" s="19"/>
      <c r="F10" s="19"/>
    </row>
    <row r="11" customFormat="false" ht="16.5" hidden="false" customHeight="true" outlineLevel="0" collapsed="false">
      <c r="A11" s="15"/>
      <c r="B11" s="21" t="s">
        <v>35</v>
      </c>
      <c r="C11" s="17"/>
      <c r="D11" s="18" t="n">
        <v>1</v>
      </c>
      <c r="E11" s="19"/>
      <c r="F11" s="19"/>
    </row>
    <row r="12" customFormat="false" ht="16.5" hidden="false" customHeight="true" outlineLevel="0" collapsed="false">
      <c r="A12" s="15" t="s">
        <v>36</v>
      </c>
      <c r="B12" s="16" t="s">
        <v>37</v>
      </c>
      <c r="C12" s="17" t="s">
        <v>31</v>
      </c>
      <c r="D12" s="18" t="n">
        <v>12</v>
      </c>
      <c r="E12" s="19" t="n">
        <v>12</v>
      </c>
      <c r="F12" s="20" t="str">
        <f aca="false">IF(MAX(D12:D17)=E12,"OK · alcanzable "&amp;E12,"REVISAR · alcanzable "&amp;MAX(D12:D17)&amp;" vs máximo "&amp;E12)</f>
        <v>OK · alcanzable 12</v>
      </c>
    </row>
    <row r="13" customFormat="false" ht="16.5" hidden="false" customHeight="true" outlineLevel="0" collapsed="false">
      <c r="A13" s="15"/>
      <c r="B13" s="21" t="s">
        <v>38</v>
      </c>
      <c r="C13" s="17"/>
      <c r="D13" s="18" t="n">
        <v>11</v>
      </c>
      <c r="E13" s="19"/>
      <c r="F13" s="19"/>
    </row>
    <row r="14" customFormat="false" ht="16.5" hidden="false" customHeight="true" outlineLevel="0" collapsed="false">
      <c r="A14" s="15"/>
      <c r="B14" s="21" t="s">
        <v>39</v>
      </c>
      <c r="C14" s="17"/>
      <c r="D14" s="18" t="n">
        <v>9</v>
      </c>
      <c r="E14" s="19"/>
      <c r="F14" s="19"/>
    </row>
    <row r="15" customFormat="false" ht="16.5" hidden="false" customHeight="true" outlineLevel="0" collapsed="false">
      <c r="A15" s="15"/>
      <c r="B15" s="21" t="s">
        <v>40</v>
      </c>
      <c r="C15" s="17"/>
      <c r="D15" s="18" t="n">
        <v>7</v>
      </c>
      <c r="E15" s="19"/>
      <c r="F15" s="19"/>
    </row>
    <row r="16" customFormat="false" ht="16.5" hidden="false" customHeight="true" outlineLevel="0" collapsed="false">
      <c r="A16" s="15"/>
      <c r="B16" s="21" t="s">
        <v>41</v>
      </c>
      <c r="C16" s="17"/>
      <c r="D16" s="18" t="n">
        <v>3</v>
      </c>
      <c r="E16" s="19"/>
      <c r="F16" s="19"/>
    </row>
    <row r="17" customFormat="false" ht="16.5" hidden="false" customHeight="true" outlineLevel="0" collapsed="false">
      <c r="A17" s="15"/>
      <c r="B17" s="21" t="s">
        <v>42</v>
      </c>
      <c r="C17" s="17"/>
      <c r="D17" s="18" t="n">
        <v>0</v>
      </c>
      <c r="E17" s="19"/>
      <c r="F17" s="19"/>
    </row>
    <row r="18" customFormat="false" ht="16.5" hidden="false" customHeight="true" outlineLevel="0" collapsed="false">
      <c r="A18" s="15" t="s">
        <v>43</v>
      </c>
      <c r="B18" s="16" t="s">
        <v>44</v>
      </c>
      <c r="C18" s="17" t="s">
        <v>31</v>
      </c>
      <c r="D18" s="18" t="n">
        <v>10</v>
      </c>
      <c r="E18" s="19" t="n">
        <v>10</v>
      </c>
      <c r="F18" s="20" t="str">
        <f aca="false">IF(MAX(D18:D21)=E18,"OK · alcanzable "&amp;E18,"REVISAR · alcanzable "&amp;MAX(D18:D21)&amp;" vs máximo "&amp;E18)</f>
        <v>OK · alcanzable 10</v>
      </c>
    </row>
    <row r="19" customFormat="false" ht="16.5" hidden="false" customHeight="true" outlineLevel="0" collapsed="false">
      <c r="A19" s="15"/>
      <c r="B19" s="21" t="s">
        <v>45</v>
      </c>
      <c r="C19" s="17"/>
      <c r="D19" s="18" t="n">
        <v>6</v>
      </c>
      <c r="E19" s="19"/>
      <c r="F19" s="19"/>
    </row>
    <row r="20" customFormat="false" ht="16.5" hidden="false" customHeight="true" outlineLevel="0" collapsed="false">
      <c r="A20" s="15"/>
      <c r="B20" s="21" t="s">
        <v>46</v>
      </c>
      <c r="C20" s="17"/>
      <c r="D20" s="18" t="n">
        <v>2</v>
      </c>
      <c r="E20" s="19"/>
      <c r="F20" s="19"/>
    </row>
    <row r="21" customFormat="false" ht="16.5" hidden="false" customHeight="true" outlineLevel="0" collapsed="false">
      <c r="A21" s="15"/>
      <c r="B21" s="21" t="s">
        <v>47</v>
      </c>
      <c r="C21" s="17"/>
      <c r="D21" s="18" t="n">
        <v>0</v>
      </c>
      <c r="E21" s="19"/>
      <c r="F21" s="19"/>
    </row>
    <row r="22" customFormat="false" ht="16.5" hidden="false" customHeight="true" outlineLevel="0" collapsed="false">
      <c r="A22" s="15" t="s">
        <v>48</v>
      </c>
      <c r="B22" s="16" t="s">
        <v>49</v>
      </c>
      <c r="C22" s="17" t="s">
        <v>31</v>
      </c>
      <c r="D22" s="18" t="n">
        <v>6</v>
      </c>
      <c r="E22" s="19" t="n">
        <v>6</v>
      </c>
      <c r="F22" s="20" t="str">
        <f aca="false">IF(MAX(D22:D26)=E22,"OK · alcanzable "&amp;E22,"REVISAR · alcanzable "&amp;MAX(D22:D26)&amp;" vs máximo "&amp;E22)</f>
        <v>OK · alcanzable 6</v>
      </c>
    </row>
    <row r="23" customFormat="false" ht="16.5" hidden="false" customHeight="true" outlineLevel="0" collapsed="false">
      <c r="A23" s="15"/>
      <c r="B23" s="21" t="s">
        <v>50</v>
      </c>
      <c r="C23" s="17"/>
      <c r="D23" s="18" t="n">
        <v>5</v>
      </c>
      <c r="E23" s="19"/>
      <c r="F23" s="19"/>
    </row>
    <row r="24" customFormat="false" ht="16.5" hidden="false" customHeight="true" outlineLevel="0" collapsed="false">
      <c r="A24" s="15"/>
      <c r="B24" s="21" t="s">
        <v>51</v>
      </c>
      <c r="C24" s="17"/>
      <c r="D24" s="18" t="n">
        <v>3</v>
      </c>
      <c r="E24" s="19"/>
      <c r="F24" s="19"/>
    </row>
    <row r="25" customFormat="false" ht="16.5" hidden="false" customHeight="true" outlineLevel="0" collapsed="false">
      <c r="A25" s="15"/>
      <c r="B25" s="21" t="s">
        <v>52</v>
      </c>
      <c r="C25" s="17"/>
      <c r="D25" s="18" t="n">
        <v>2</v>
      </c>
      <c r="E25" s="19"/>
      <c r="F25" s="19"/>
    </row>
    <row r="26" customFormat="false" ht="16.5" hidden="false" customHeight="true" outlineLevel="0" collapsed="false">
      <c r="A26" s="15"/>
      <c r="B26" s="21" t="s">
        <v>53</v>
      </c>
      <c r="C26" s="17"/>
      <c r="D26" s="18" t="n">
        <v>0</v>
      </c>
      <c r="E26" s="19"/>
      <c r="F26" s="19"/>
    </row>
    <row r="27" customFormat="false" ht="16.5" hidden="false" customHeight="true" outlineLevel="0" collapsed="false">
      <c r="A27" s="15" t="s">
        <v>54</v>
      </c>
      <c r="B27" s="16" t="s">
        <v>55</v>
      </c>
      <c r="C27" s="17" t="s">
        <v>31</v>
      </c>
      <c r="D27" s="18" t="n">
        <v>7</v>
      </c>
      <c r="E27" s="19" t="n">
        <v>7</v>
      </c>
      <c r="F27" s="20" t="str">
        <f aca="false">IF(MAX(D27:D30)=E27,"OK · alcanzable "&amp;E27,"REVISAR · alcanzable "&amp;MAX(D27:D30)&amp;" vs máximo "&amp;E27)</f>
        <v>OK · alcanzable 7</v>
      </c>
    </row>
    <row r="28" customFormat="false" ht="16.5" hidden="false" customHeight="true" outlineLevel="0" collapsed="false">
      <c r="A28" s="15"/>
      <c r="B28" s="21" t="s">
        <v>56</v>
      </c>
      <c r="C28" s="17"/>
      <c r="D28" s="18" t="n">
        <v>5</v>
      </c>
      <c r="E28" s="19"/>
      <c r="F28" s="19"/>
    </row>
    <row r="29" customFormat="false" ht="16.5" hidden="false" customHeight="true" outlineLevel="0" collapsed="false">
      <c r="A29" s="15"/>
      <c r="B29" s="21" t="s">
        <v>57</v>
      </c>
      <c r="C29" s="17"/>
      <c r="D29" s="18" t="n">
        <v>3</v>
      </c>
      <c r="E29" s="19"/>
      <c r="F29" s="19"/>
    </row>
    <row r="30" customFormat="false" ht="16.5" hidden="false" customHeight="true" outlineLevel="0" collapsed="false">
      <c r="A30" s="15"/>
      <c r="B30" s="21" t="s">
        <v>58</v>
      </c>
      <c r="C30" s="17"/>
      <c r="D30" s="18" t="n">
        <v>0</v>
      </c>
      <c r="E30" s="19"/>
      <c r="F30" s="19"/>
    </row>
    <row r="31" customFormat="false" ht="16.5" hidden="false" customHeight="true" outlineLevel="0" collapsed="false">
      <c r="A31" s="22"/>
      <c r="B31" s="23" t="s">
        <v>59</v>
      </c>
      <c r="C31" s="22"/>
      <c r="D31" s="24" t="n">
        <f aca="false">MAX(D7:D11)+MAX(D12:D17)+MAX(D18:D21)+MAX(D22:D26)+MAX(D27:D30)</f>
        <v>50</v>
      </c>
      <c r="E31" s="24" t="n">
        <v>50</v>
      </c>
      <c r="F31" s="25" t="str">
        <f aca="false">IF(D31=E31,"OK · el bloque suma 50","REVISAR · el bloque suma "&amp;D31)</f>
        <v>OK · el bloque suma 50</v>
      </c>
    </row>
    <row r="32" customFormat="false" ht="16.5" hidden="false" customHeight="true" outlineLevel="0" collapsed="false"/>
    <row r="33" customFormat="false" ht="19.5" hidden="false" customHeight="true" outlineLevel="0" collapsed="false">
      <c r="A33" s="26" t="s">
        <v>60</v>
      </c>
      <c r="B33" s="26"/>
      <c r="C33" s="26"/>
      <c r="D33" s="26"/>
      <c r="E33" s="26"/>
      <c r="F33" s="26"/>
    </row>
    <row r="34" customFormat="false" ht="16.5" hidden="false" customHeight="true" outlineLevel="0" collapsed="false">
      <c r="A34" s="15" t="s">
        <v>61</v>
      </c>
      <c r="B34" s="16" t="s">
        <v>62</v>
      </c>
      <c r="C34" s="17" t="s">
        <v>31</v>
      </c>
      <c r="D34" s="18" t="n">
        <v>18</v>
      </c>
      <c r="E34" s="19" t="n">
        <v>18</v>
      </c>
      <c r="F34" s="20" t="str">
        <f aca="false">IF(MAX(D34:D38)=E34,"OK · alcanzable "&amp;E34,"REVISAR · alcanzable "&amp;MAX(D34:D38)&amp;" vs máximo "&amp;E34)</f>
        <v>OK · alcanzable 18</v>
      </c>
    </row>
    <row r="35" customFormat="false" ht="16.5" hidden="false" customHeight="true" outlineLevel="0" collapsed="false">
      <c r="A35" s="15"/>
      <c r="B35" s="21" t="s">
        <v>63</v>
      </c>
      <c r="C35" s="17"/>
      <c r="D35" s="18" t="n">
        <v>13</v>
      </c>
      <c r="E35" s="19"/>
      <c r="F35" s="19"/>
    </row>
    <row r="36" customFormat="false" ht="16.5" hidden="false" customHeight="true" outlineLevel="0" collapsed="false">
      <c r="A36" s="15"/>
      <c r="B36" s="21" t="s">
        <v>64</v>
      </c>
      <c r="C36" s="17"/>
      <c r="D36" s="18" t="n">
        <v>8</v>
      </c>
      <c r="E36" s="19"/>
      <c r="F36" s="19"/>
    </row>
    <row r="37" customFormat="false" ht="16.5" hidden="false" customHeight="true" outlineLevel="0" collapsed="false">
      <c r="A37" s="15"/>
      <c r="B37" s="21" t="s">
        <v>65</v>
      </c>
      <c r="C37" s="17"/>
      <c r="D37" s="18" t="n">
        <v>5</v>
      </c>
      <c r="E37" s="19"/>
      <c r="F37" s="19"/>
    </row>
    <row r="38" customFormat="false" ht="16.5" hidden="false" customHeight="true" outlineLevel="0" collapsed="false">
      <c r="A38" s="15"/>
      <c r="B38" s="21" t="s">
        <v>66</v>
      </c>
      <c r="C38" s="17"/>
      <c r="D38" s="18" t="n">
        <v>3</v>
      </c>
      <c r="E38" s="19"/>
      <c r="F38" s="19"/>
    </row>
    <row r="39" customFormat="false" ht="16.5" hidden="false" customHeight="true" outlineLevel="0" collapsed="false">
      <c r="A39" s="15" t="s">
        <v>67</v>
      </c>
      <c r="B39" s="16" t="s">
        <v>68</v>
      </c>
      <c r="C39" s="17" t="s">
        <v>69</v>
      </c>
      <c r="D39" s="18" t="n">
        <v>5</v>
      </c>
      <c r="E39" s="19" t="n">
        <v>10</v>
      </c>
      <c r="F39" s="20" t="str">
        <f aca="false">IF(SUM(D39:D41)=E39,"OK · alcanzable "&amp;E39,"REVISAR · alcanzable "&amp;SUM(D39:D41)&amp;" vs máximo "&amp;E39)</f>
        <v>OK · alcanzable 10</v>
      </c>
    </row>
    <row r="40" customFormat="false" ht="16.5" hidden="false" customHeight="true" outlineLevel="0" collapsed="false">
      <c r="A40" s="15"/>
      <c r="B40" s="21" t="s">
        <v>70</v>
      </c>
      <c r="C40" s="17"/>
      <c r="D40" s="18" t="n">
        <v>3</v>
      </c>
      <c r="E40" s="19"/>
      <c r="F40" s="19"/>
    </row>
    <row r="41" customFormat="false" ht="16.5" hidden="false" customHeight="true" outlineLevel="0" collapsed="false">
      <c r="A41" s="15"/>
      <c r="B41" s="21" t="s">
        <v>71</v>
      </c>
      <c r="C41" s="17"/>
      <c r="D41" s="18" t="n">
        <v>2</v>
      </c>
      <c r="E41" s="19"/>
      <c r="F41" s="19"/>
    </row>
    <row r="42" customFormat="false" ht="16.5" hidden="false" customHeight="true" outlineLevel="0" collapsed="false">
      <c r="A42" s="15" t="s">
        <v>72</v>
      </c>
      <c r="B42" s="16" t="s">
        <v>73</v>
      </c>
      <c r="C42" s="17" t="s">
        <v>69</v>
      </c>
      <c r="D42" s="18" t="n">
        <v>3</v>
      </c>
      <c r="E42" s="19" t="n">
        <v>8</v>
      </c>
      <c r="F42" s="20" t="str">
        <f aca="false">IF(SUM(D42:D43)=E42,"OK · alcanzable "&amp;E42,"REVISAR · alcanzable "&amp;SUM(D42:D43)&amp;" vs máximo "&amp;E42)</f>
        <v>OK · alcanzable 8</v>
      </c>
    </row>
    <row r="43" customFormat="false" ht="16.5" hidden="false" customHeight="true" outlineLevel="0" collapsed="false">
      <c r="A43" s="15"/>
      <c r="B43" s="21" t="s">
        <v>74</v>
      </c>
      <c r="C43" s="17"/>
      <c r="D43" s="18" t="n">
        <v>5</v>
      </c>
      <c r="E43" s="19"/>
      <c r="F43" s="19"/>
    </row>
    <row r="44" customFormat="false" ht="16.5" hidden="false" customHeight="true" outlineLevel="0" collapsed="false">
      <c r="A44" s="15" t="s">
        <v>75</v>
      </c>
      <c r="B44" s="16" t="s">
        <v>76</v>
      </c>
      <c r="C44" s="17" t="s">
        <v>31</v>
      </c>
      <c r="D44" s="18" t="n">
        <v>8</v>
      </c>
      <c r="E44" s="19" t="n">
        <v>8</v>
      </c>
      <c r="F44" s="20" t="str">
        <f aca="false">IF(MAX(D44:D47)=E44,"OK · alcanzable "&amp;E44,"REVISAR · alcanzable "&amp;MAX(D44:D47)&amp;" vs máximo "&amp;E44)</f>
        <v>OK · alcanzable 8</v>
      </c>
    </row>
    <row r="45" customFormat="false" ht="16.5" hidden="false" customHeight="true" outlineLevel="0" collapsed="false">
      <c r="A45" s="15"/>
      <c r="B45" s="21" t="s">
        <v>77</v>
      </c>
      <c r="C45" s="17"/>
      <c r="D45" s="18" t="n">
        <v>5</v>
      </c>
      <c r="E45" s="19"/>
      <c r="F45" s="19"/>
    </row>
    <row r="46" customFormat="false" ht="16.5" hidden="false" customHeight="true" outlineLevel="0" collapsed="false">
      <c r="A46" s="15"/>
      <c r="B46" s="21" t="s">
        <v>78</v>
      </c>
      <c r="C46" s="17"/>
      <c r="D46" s="18" t="n">
        <v>2</v>
      </c>
      <c r="E46" s="19"/>
      <c r="F46" s="19"/>
    </row>
    <row r="47" customFormat="false" ht="16.5" hidden="false" customHeight="true" outlineLevel="0" collapsed="false">
      <c r="A47" s="15"/>
      <c r="B47" s="21" t="s">
        <v>79</v>
      </c>
      <c r="C47" s="17"/>
      <c r="D47" s="18" t="n">
        <v>0</v>
      </c>
      <c r="E47" s="19"/>
      <c r="F47" s="19"/>
    </row>
    <row r="48" customFormat="false" ht="16.5" hidden="false" customHeight="true" outlineLevel="0" collapsed="false">
      <c r="A48" s="15" t="s">
        <v>80</v>
      </c>
      <c r="B48" s="16" t="s">
        <v>81</v>
      </c>
      <c r="C48" s="17" t="s">
        <v>69</v>
      </c>
      <c r="D48" s="18" t="n">
        <v>4</v>
      </c>
      <c r="E48" s="19" t="n">
        <v>6</v>
      </c>
      <c r="F48" s="20" t="str">
        <f aca="false">IF(SUM(D48:D49)=E48,"OK · alcanzable "&amp;E48,"REVISAR · alcanzable "&amp;SUM(D48:D49)&amp;" vs máximo "&amp;E48)</f>
        <v>OK · alcanzable 6</v>
      </c>
    </row>
    <row r="49" customFormat="false" ht="16.5" hidden="false" customHeight="true" outlineLevel="0" collapsed="false">
      <c r="A49" s="15"/>
      <c r="B49" s="21" t="s">
        <v>82</v>
      </c>
      <c r="C49" s="17"/>
      <c r="D49" s="18" t="n">
        <v>2</v>
      </c>
      <c r="E49" s="19"/>
      <c r="F49" s="19"/>
    </row>
    <row r="50" customFormat="false" ht="16.5" hidden="false" customHeight="true" outlineLevel="0" collapsed="false">
      <c r="A50" s="22"/>
      <c r="B50" s="23" t="s">
        <v>83</v>
      </c>
      <c r="C50" s="22"/>
      <c r="D50" s="24" t="n">
        <f aca="false">MAX(D34:D38)+SUM(D39:D41)+SUM(D42:D43)+MAX(D44:D47)+SUM(D48:D49)</f>
        <v>50</v>
      </c>
      <c r="E50" s="24" t="n">
        <v>50</v>
      </c>
      <c r="F50" s="25" t="str">
        <f aca="false">IF(D50=E50,"OK · el bloque suma 50","REVISAR · el bloque suma "&amp;D50)</f>
        <v>OK · el bloque suma 50</v>
      </c>
    </row>
    <row r="51" customFormat="false" ht="16.5" hidden="false" customHeight="true" outlineLevel="0" collapsed="false"/>
    <row r="52" customFormat="false" ht="19.5" hidden="false" customHeight="true" outlineLevel="0" collapsed="false">
      <c r="A52" s="27" t="s">
        <v>84</v>
      </c>
      <c r="B52" s="27"/>
      <c r="C52" s="27"/>
      <c r="D52" s="27"/>
      <c r="E52" s="27"/>
      <c r="F52" s="27"/>
    </row>
    <row r="53" customFormat="false" ht="16.5" hidden="false" customHeight="true" outlineLevel="0" collapsed="false">
      <c r="A53" s="28" t="s">
        <v>85</v>
      </c>
      <c r="B53" s="16" t="s">
        <v>86</v>
      </c>
      <c r="C53" s="17" t="s">
        <v>87</v>
      </c>
      <c r="D53" s="18" t="n">
        <v>-5</v>
      </c>
      <c r="E53" s="29"/>
      <c r="F53" s="29"/>
    </row>
    <row r="54" customFormat="false" ht="16.5" hidden="false" customHeight="true" outlineLevel="0" collapsed="false">
      <c r="A54" s="28" t="s">
        <v>85</v>
      </c>
      <c r="B54" s="16" t="s">
        <v>88</v>
      </c>
      <c r="C54" s="17" t="s">
        <v>87</v>
      </c>
      <c r="D54" s="18" t="n">
        <v>-8</v>
      </c>
      <c r="E54" s="29"/>
      <c r="F54" s="29"/>
    </row>
    <row r="55" customFormat="false" ht="16.5" hidden="false" customHeight="true" outlineLevel="0" collapsed="false">
      <c r="A55" s="28" t="s">
        <v>85</v>
      </c>
      <c r="B55" s="16" t="s">
        <v>89</v>
      </c>
      <c r="C55" s="17" t="s">
        <v>87</v>
      </c>
      <c r="D55" s="18" t="n">
        <v>-10</v>
      </c>
      <c r="E55" s="29"/>
      <c r="F55" s="29"/>
    </row>
    <row r="56" customFormat="false" ht="16.5" hidden="false" customHeight="true" outlineLevel="0" collapsed="false">
      <c r="A56" s="28" t="s">
        <v>85</v>
      </c>
      <c r="B56" s="16" t="s">
        <v>90</v>
      </c>
      <c r="C56" s="17" t="s">
        <v>87</v>
      </c>
      <c r="D56" s="18" t="n">
        <v>-10</v>
      </c>
      <c r="E56" s="29"/>
      <c r="F56" s="29"/>
    </row>
    <row r="57" customFormat="false" ht="16.5" hidden="false" customHeight="true" outlineLevel="0" collapsed="false">
      <c r="A57" s="28" t="s">
        <v>85</v>
      </c>
      <c r="B57" s="16" t="s">
        <v>91</v>
      </c>
      <c r="C57" s="17" t="s">
        <v>87</v>
      </c>
      <c r="D57" s="18" t="n">
        <v>-15</v>
      </c>
      <c r="E57" s="29"/>
      <c r="F57" s="29"/>
    </row>
    <row r="58" customFormat="false" ht="16.5" hidden="false" customHeight="true" outlineLevel="0" collapsed="false">
      <c r="A58" s="28" t="s">
        <v>85</v>
      </c>
      <c r="B58" s="16" t="s">
        <v>92</v>
      </c>
      <c r="C58" s="17" t="s">
        <v>87</v>
      </c>
      <c r="D58" s="18" t="n">
        <v>-15</v>
      </c>
      <c r="E58" s="29"/>
      <c r="F58" s="29"/>
    </row>
    <row r="59" customFormat="false" ht="16.5" hidden="false" customHeight="true" outlineLevel="0" collapsed="false">
      <c r="A59" s="28" t="s">
        <v>85</v>
      </c>
      <c r="B59" s="16" t="s">
        <v>93</v>
      </c>
      <c r="C59" s="17" t="s">
        <v>87</v>
      </c>
      <c r="D59" s="18" t="n">
        <v>-10</v>
      </c>
      <c r="E59" s="29"/>
      <c r="F59" s="29"/>
    </row>
    <row r="60" customFormat="false" ht="16.5" hidden="false" customHeight="true" outlineLevel="0" collapsed="false">
      <c r="A60" s="28" t="s">
        <v>85</v>
      </c>
      <c r="B60" s="16" t="s">
        <v>94</v>
      </c>
      <c r="C60" s="17" t="s">
        <v>87</v>
      </c>
      <c r="D60" s="18" t="n">
        <v>-20</v>
      </c>
      <c r="E60" s="29"/>
      <c r="F60" s="29"/>
    </row>
    <row r="61" customFormat="false" ht="16.5" hidden="false" customHeight="true" outlineLevel="0" collapsed="false">
      <c r="A61" s="28" t="s">
        <v>85</v>
      </c>
      <c r="B61" s="16" t="s">
        <v>95</v>
      </c>
      <c r="C61" s="17" t="s">
        <v>96</v>
      </c>
      <c r="D61" s="18" t="n">
        <v>-25</v>
      </c>
      <c r="E61" s="29"/>
      <c r="F61" s="29"/>
    </row>
    <row r="62" customFormat="false" ht="16.5" hidden="false" customHeight="true" outlineLevel="0" collapsed="false">
      <c r="A62" s="28" t="s">
        <v>85</v>
      </c>
      <c r="B62" s="16" t="s">
        <v>97</v>
      </c>
      <c r="C62" s="17" t="s">
        <v>96</v>
      </c>
      <c r="D62" s="18" t="n">
        <v>-25</v>
      </c>
      <c r="E62" s="29"/>
      <c r="F62" s="29"/>
    </row>
    <row r="64" customFormat="false" ht="15" hidden="false" customHeight="false" outlineLevel="0" collapsed="false">
      <c r="B64" s="5" t="s">
        <v>98</v>
      </c>
    </row>
    <row r="65" customFormat="false" ht="15" hidden="false" customHeight="false" outlineLevel="0" collapsed="false">
      <c r="B65" s="8" t="s">
        <v>99</v>
      </c>
      <c r="D65" s="30" t="n">
        <v>0.25</v>
      </c>
    </row>
    <row r="66" customFormat="false" ht="15" hidden="false" customHeight="false" outlineLevel="0" collapsed="false">
      <c r="B66" s="8" t="s">
        <v>100</v>
      </c>
      <c r="D66" s="18" t="n">
        <v>3</v>
      </c>
    </row>
    <row r="67" customFormat="false" ht="15" hidden="false" customHeight="false" outlineLevel="0" collapsed="false">
      <c r="B67" s="31" t="s">
        <v>101</v>
      </c>
    </row>
  </sheetData>
  <mergeCells count="26">
    <mergeCell ref="A1:F1"/>
    <mergeCell ref="A2:F2"/>
    <mergeCell ref="A3:F3"/>
    <mergeCell ref="A6:F6"/>
    <mergeCell ref="E7:E11"/>
    <mergeCell ref="F7:F11"/>
    <mergeCell ref="E12:E17"/>
    <mergeCell ref="F12:F17"/>
    <mergeCell ref="E18:E21"/>
    <mergeCell ref="F18:F21"/>
    <mergeCell ref="E22:E26"/>
    <mergeCell ref="F22:F26"/>
    <mergeCell ref="E27:E30"/>
    <mergeCell ref="F27:F30"/>
    <mergeCell ref="A33:F33"/>
    <mergeCell ref="E34:E38"/>
    <mergeCell ref="F34:F38"/>
    <mergeCell ref="E39:E41"/>
    <mergeCell ref="F39:F41"/>
    <mergeCell ref="E42:E43"/>
    <mergeCell ref="F42:F43"/>
    <mergeCell ref="E44:E47"/>
    <mergeCell ref="F44:F47"/>
    <mergeCell ref="E48:E49"/>
    <mergeCell ref="F48:F49"/>
    <mergeCell ref="A52:F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24"/>
    <col collapsed="false" customWidth="true" hidden="false" outlineLevel="0" max="5" min="5" style="0" width="2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102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103</v>
      </c>
      <c r="B3" s="3"/>
      <c r="C3" s="3"/>
      <c r="D3" s="3"/>
      <c r="E3" s="3"/>
    </row>
    <row r="5" customFormat="false" ht="25.5" hidden="false" customHeight="true" outlineLevel="0" collapsed="false">
      <c r="A5" s="12" t="s">
        <v>104</v>
      </c>
      <c r="B5" s="13" t="s">
        <v>105</v>
      </c>
      <c r="C5" s="13" t="s">
        <v>106</v>
      </c>
      <c r="D5" s="13" t="s">
        <v>107</v>
      </c>
      <c r="E5" s="13" t="s">
        <v>108</v>
      </c>
    </row>
    <row r="6" customFormat="false" ht="15" hidden="false" customHeight="false" outlineLevel="0" collapsed="false">
      <c r="A6" s="32" t="s">
        <v>109</v>
      </c>
      <c r="B6" s="18" t="n">
        <v>0</v>
      </c>
      <c r="C6" s="18" t="n">
        <v>40</v>
      </c>
      <c r="D6" s="33" t="s">
        <v>110</v>
      </c>
      <c r="E6" s="34" t="s">
        <v>111</v>
      </c>
    </row>
    <row r="7" customFormat="false" ht="15" hidden="false" customHeight="false" outlineLevel="0" collapsed="false">
      <c r="A7" s="32" t="s">
        <v>112</v>
      </c>
      <c r="B7" s="18" t="n">
        <v>41</v>
      </c>
      <c r="C7" s="18" t="n">
        <v>70</v>
      </c>
      <c r="D7" s="33" t="s">
        <v>110</v>
      </c>
      <c r="E7" s="34" t="s">
        <v>113</v>
      </c>
    </row>
    <row r="8" customFormat="false" ht="15" hidden="false" customHeight="false" outlineLevel="0" collapsed="false">
      <c r="A8" s="32" t="s">
        <v>114</v>
      </c>
      <c r="B8" s="18" t="n">
        <v>71</v>
      </c>
      <c r="C8" s="18" t="n">
        <v>89</v>
      </c>
      <c r="D8" s="33" t="s">
        <v>115</v>
      </c>
      <c r="E8" s="34" t="s">
        <v>116</v>
      </c>
    </row>
    <row r="9" customFormat="false" ht="15" hidden="false" customHeight="false" outlineLevel="0" collapsed="false">
      <c r="A9" s="32" t="s">
        <v>117</v>
      </c>
      <c r="B9" s="18" t="n">
        <v>90</v>
      </c>
      <c r="C9" s="18" t="n">
        <v>100</v>
      </c>
      <c r="D9" s="33" t="s">
        <v>118</v>
      </c>
      <c r="E9" s="34" t="s">
        <v>119</v>
      </c>
    </row>
    <row r="11" customFormat="false" ht="15" hidden="false" customHeight="false" outlineLevel="0" collapsed="false">
      <c r="A11" s="4" t="s">
        <v>120</v>
      </c>
    </row>
    <row r="12" customFormat="false" ht="24" hidden="false" customHeight="true" outlineLevel="0" collapsed="false">
      <c r="A12" s="35" t="s">
        <v>109</v>
      </c>
      <c r="B12" s="36" t="s">
        <v>121</v>
      </c>
      <c r="C12" s="36"/>
      <c r="D12" s="36"/>
      <c r="E12" s="36"/>
    </row>
    <row r="13" customFormat="false" ht="24" hidden="false" customHeight="true" outlineLevel="0" collapsed="false">
      <c r="A13" s="35" t="s">
        <v>112</v>
      </c>
      <c r="B13" s="36" t="s">
        <v>122</v>
      </c>
      <c r="C13" s="36"/>
      <c r="D13" s="36"/>
      <c r="E13" s="36"/>
    </row>
    <row r="14" customFormat="false" ht="24" hidden="false" customHeight="true" outlineLevel="0" collapsed="false">
      <c r="A14" s="35" t="s">
        <v>114</v>
      </c>
      <c r="B14" s="36" t="s">
        <v>123</v>
      </c>
      <c r="C14" s="36"/>
      <c r="D14" s="36"/>
      <c r="E14" s="36"/>
    </row>
    <row r="15" customFormat="false" ht="24" hidden="false" customHeight="true" outlineLevel="0" collapsed="false">
      <c r="A15" s="35" t="s">
        <v>117</v>
      </c>
      <c r="B15" s="36" t="s">
        <v>124</v>
      </c>
      <c r="C15" s="36"/>
      <c r="D15" s="36"/>
      <c r="E15" s="36"/>
    </row>
    <row r="17" customFormat="false" ht="15" hidden="false" customHeight="false" outlineLevel="0" collapsed="false">
      <c r="A17" s="4" t="s">
        <v>125</v>
      </c>
      <c r="D17" s="4" t="s">
        <v>126</v>
      </c>
    </row>
    <row r="18" customFormat="false" ht="15" hidden="false" customHeight="false" outlineLevel="0" collapsed="false">
      <c r="A18" s="37" t="s">
        <v>127</v>
      </c>
      <c r="B18" s="38" t="n">
        <v>38</v>
      </c>
      <c r="C18" s="33" t="s">
        <v>128</v>
      </c>
      <c r="D18" s="37" t="s">
        <v>129</v>
      </c>
      <c r="E18" s="38" t="n">
        <v>35</v>
      </c>
    </row>
    <row r="19" customFormat="false" ht="15" hidden="false" customHeight="false" outlineLevel="0" collapsed="false">
      <c r="A19" s="37" t="s">
        <v>130</v>
      </c>
      <c r="B19" s="38" t="n">
        <v>25</v>
      </c>
      <c r="C19" s="33" t="s">
        <v>131</v>
      </c>
      <c r="D19" s="37" t="s">
        <v>132</v>
      </c>
      <c r="E19" s="38" t="n">
        <v>18</v>
      </c>
    </row>
    <row r="20" customFormat="false" ht="15" hidden="false" customHeight="false" outlineLevel="0" collapsed="false">
      <c r="A20" s="37" t="s">
        <v>85</v>
      </c>
      <c r="B20" s="38" t="n">
        <v>0</v>
      </c>
      <c r="C20" s="33" t="s">
        <v>133</v>
      </c>
      <c r="D20" s="37" t="s">
        <v>134</v>
      </c>
      <c r="E20" s="38" t="n">
        <v>0</v>
      </c>
    </row>
    <row r="21" customFormat="false" ht="15" hidden="false" customHeight="false" outlineLevel="0" collapsed="false">
      <c r="A21" s="31" t="s">
        <v>135</v>
      </c>
    </row>
  </sheetData>
  <mergeCells count="7">
    <mergeCell ref="A1:E1"/>
    <mergeCell ref="A2:E2"/>
    <mergeCell ref="A3:E3"/>
    <mergeCell ref="B12:E12"/>
    <mergeCell ref="B13:E13"/>
    <mergeCell ref="B14:E14"/>
    <mergeCell ref="B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4"/>
    <col collapsed="false" customWidth="true" hidden="false" outlineLevel="0" max="3" min="3" style="0" width="52"/>
    <col collapsed="false" customWidth="true" hidden="false" outlineLevel="0" max="4" min="4" style="0" width="12"/>
    <col collapsed="false" customWidth="true" hidden="false" outlineLevel="0" max="5" min="5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4" hidden="false" customHeight="true" outlineLevel="0" collapsed="false">
      <c r="A2" s="2" t="s">
        <v>136</v>
      </c>
      <c r="B2" s="2"/>
      <c r="C2" s="2"/>
      <c r="D2" s="2"/>
      <c r="E2" s="2"/>
    </row>
    <row r="3" customFormat="false" ht="27.75" hidden="false" customHeight="true" outlineLevel="0" collapsed="false">
      <c r="A3" s="3" t="s">
        <v>137</v>
      </c>
      <c r="B3" s="3"/>
      <c r="C3" s="3"/>
      <c r="D3" s="3"/>
      <c r="E3" s="3"/>
    </row>
    <row r="5" customFormat="false" ht="25.5" hidden="false" customHeight="true" outlineLevel="0" collapsed="false">
      <c r="A5" s="12" t="s">
        <v>22</v>
      </c>
      <c r="B5" s="13" t="s">
        <v>138</v>
      </c>
      <c r="C5" s="13" t="s">
        <v>139</v>
      </c>
      <c r="D5" s="13" t="s">
        <v>25</v>
      </c>
      <c r="E5" s="13" t="s">
        <v>140</v>
      </c>
    </row>
    <row r="6" customFormat="false" ht="19.5" hidden="false" customHeight="true" outlineLevel="0" collapsed="false">
      <c r="A6" s="14" t="s">
        <v>141</v>
      </c>
      <c r="B6" s="14"/>
      <c r="C6" s="14"/>
      <c r="D6" s="14"/>
      <c r="E6" s="14"/>
    </row>
    <row r="7" customFormat="false" ht="25.5" hidden="false" customHeight="true" outlineLevel="0" collapsed="false">
      <c r="A7" s="15" t="s">
        <v>29</v>
      </c>
      <c r="B7" s="16" t="s">
        <v>142</v>
      </c>
      <c r="C7" s="39" t="s">
        <v>32</v>
      </c>
      <c r="D7" s="40" t="n">
        <f aca="false">IFERROR(INDEX(Modelo!$D$7:$D$11,MATCH(C7,Modelo!$B$7:$B$11,0)),0)</f>
        <v>13</v>
      </c>
      <c r="E7" s="41" t="s">
        <v>143</v>
      </c>
    </row>
    <row r="8" customFormat="false" ht="25.5" hidden="false" customHeight="true" outlineLevel="0" collapsed="false">
      <c r="A8" s="15" t="s">
        <v>36</v>
      </c>
      <c r="B8" s="16" t="s">
        <v>144</v>
      </c>
      <c r="C8" s="39" t="s">
        <v>38</v>
      </c>
      <c r="D8" s="40" t="n">
        <f aca="false">IFERROR(INDEX(Modelo!$D$12:$D$17,MATCH(C8,Modelo!$B$12:$B$17,0)),0)</f>
        <v>11</v>
      </c>
      <c r="E8" s="41" t="s">
        <v>145</v>
      </c>
    </row>
    <row r="9" customFormat="false" ht="25.5" hidden="false" customHeight="true" outlineLevel="0" collapsed="false">
      <c r="A9" s="15" t="s">
        <v>43</v>
      </c>
      <c r="B9" s="16" t="s">
        <v>146</v>
      </c>
      <c r="C9" s="39" t="s">
        <v>44</v>
      </c>
      <c r="D9" s="40" t="n">
        <f aca="false">IFERROR(INDEX(Modelo!$D$18:$D$21,MATCH(C9,Modelo!$B$18:$B$21,0)),0)</f>
        <v>10</v>
      </c>
      <c r="E9" s="41" t="s">
        <v>147</v>
      </c>
    </row>
    <row r="10" customFormat="false" ht="25.5" hidden="false" customHeight="true" outlineLevel="0" collapsed="false">
      <c r="A10" s="15" t="s">
        <v>48</v>
      </c>
      <c r="B10" s="16" t="s">
        <v>148</v>
      </c>
      <c r="C10" s="39" t="s">
        <v>49</v>
      </c>
      <c r="D10" s="40" t="n">
        <f aca="false">IFERROR(INDEX(Modelo!$D$22:$D$26,MATCH(C10,Modelo!$B$22:$B$26,0)),0)</f>
        <v>6</v>
      </c>
      <c r="E10" s="41" t="s">
        <v>149</v>
      </c>
    </row>
    <row r="11" customFormat="false" ht="25.5" hidden="false" customHeight="true" outlineLevel="0" collapsed="false">
      <c r="A11" s="15" t="s">
        <v>54</v>
      </c>
      <c r="B11" s="16" t="s">
        <v>150</v>
      </c>
      <c r="C11" s="39" t="s">
        <v>56</v>
      </c>
      <c r="D11" s="40" t="n">
        <f aca="false">IFERROR(INDEX(Modelo!$D$27:$D$30,MATCH(C11,Modelo!$B$27:$B$30,0)),0)</f>
        <v>5</v>
      </c>
      <c r="E11" s="41" t="s">
        <v>151</v>
      </c>
    </row>
    <row r="12" customFormat="false" ht="15" hidden="false" customHeight="false" outlineLevel="0" collapsed="false">
      <c r="A12" s="42"/>
      <c r="B12" s="43" t="s">
        <v>152</v>
      </c>
      <c r="C12" s="42"/>
      <c r="D12" s="44" t="n">
        <f aca="false">D7+D8+D9+D10+D11</f>
        <v>45</v>
      </c>
      <c r="E12" s="45" t="s">
        <v>153</v>
      </c>
    </row>
    <row r="14" customFormat="false" ht="19.5" hidden="false" customHeight="true" outlineLevel="0" collapsed="false">
      <c r="A14" s="26" t="s">
        <v>154</v>
      </c>
      <c r="B14" s="26"/>
      <c r="C14" s="26"/>
      <c r="D14" s="26"/>
      <c r="E14" s="26"/>
    </row>
    <row r="15" customFormat="false" ht="25.5" hidden="false" customHeight="true" outlineLevel="0" collapsed="false">
      <c r="A15" s="15" t="s">
        <v>61</v>
      </c>
      <c r="B15" s="16" t="s">
        <v>155</v>
      </c>
      <c r="C15" s="39" t="s">
        <v>64</v>
      </c>
      <c r="D15" s="40" t="n">
        <f aca="false">IFERROR(INDEX(Modelo!$D$34:$D$38,MATCH(C15,Modelo!$B$34:$B$38,0)),0)</f>
        <v>8</v>
      </c>
      <c r="E15" s="41" t="s">
        <v>156</v>
      </c>
    </row>
    <row r="16" customFormat="false" ht="21.75" hidden="false" customHeight="true" outlineLevel="0" collapsed="false">
      <c r="A16" s="15" t="s">
        <v>67</v>
      </c>
      <c r="B16" s="16" t="s">
        <v>68</v>
      </c>
      <c r="C16" s="9" t="s">
        <v>157</v>
      </c>
      <c r="D16" s="40" t="n">
        <f aca="false">IF(C16="Sí",Modelo!$D$39,0)</f>
        <v>5</v>
      </c>
      <c r="E16" s="41" t="s">
        <v>158</v>
      </c>
    </row>
    <row r="17" customFormat="false" ht="21.75" hidden="false" customHeight="true" outlineLevel="0" collapsed="false">
      <c r="A17" s="15"/>
      <c r="B17" s="16" t="s">
        <v>70</v>
      </c>
      <c r="C17" s="9" t="s">
        <v>157</v>
      </c>
      <c r="D17" s="40" t="n">
        <f aca="false">IF(C17="Sí",Modelo!$D$40,0)</f>
        <v>3</v>
      </c>
      <c r="E17" s="41"/>
    </row>
    <row r="18" customFormat="false" ht="21.75" hidden="false" customHeight="true" outlineLevel="0" collapsed="false">
      <c r="A18" s="15"/>
      <c r="B18" s="16" t="s">
        <v>71</v>
      </c>
      <c r="C18" s="9" t="s">
        <v>159</v>
      </c>
      <c r="D18" s="40" t="n">
        <f aca="false">IF(C18="Sí",Modelo!$D$41,0)</f>
        <v>0</v>
      </c>
      <c r="E18" s="41"/>
    </row>
    <row r="19" customFormat="false" ht="15" hidden="false" customHeight="false" outlineLevel="0" collapsed="false">
      <c r="A19" s="22"/>
      <c r="B19" s="46" t="s">
        <v>160</v>
      </c>
      <c r="C19" s="22"/>
      <c r="D19" s="24" t="n">
        <f aca="false">MIN(SUM(D16:D18),Modelo!$E$39)</f>
        <v>8</v>
      </c>
      <c r="E19" s="22"/>
    </row>
    <row r="20" customFormat="false" ht="21.75" hidden="false" customHeight="true" outlineLevel="0" collapsed="false">
      <c r="A20" s="15" t="s">
        <v>72</v>
      </c>
      <c r="B20" s="16" t="s">
        <v>73</v>
      </c>
      <c r="C20" s="9" t="s">
        <v>157</v>
      </c>
      <c r="D20" s="40" t="n">
        <f aca="false">IF(C20="Sí",Modelo!$D$42,0)</f>
        <v>3</v>
      </c>
      <c r="E20" s="41" t="s">
        <v>158</v>
      </c>
    </row>
    <row r="21" customFormat="false" ht="21.75" hidden="false" customHeight="true" outlineLevel="0" collapsed="false">
      <c r="A21" s="15"/>
      <c r="B21" s="16" t="s">
        <v>74</v>
      </c>
      <c r="C21" s="9" t="s">
        <v>157</v>
      </c>
      <c r="D21" s="40" t="n">
        <f aca="false">IF(C21="Sí",Modelo!$D$43,0)</f>
        <v>5</v>
      </c>
      <c r="E21" s="41"/>
    </row>
    <row r="22" customFormat="false" ht="15" hidden="false" customHeight="false" outlineLevel="0" collapsed="false">
      <c r="A22" s="22"/>
      <c r="B22" s="46" t="s">
        <v>161</v>
      </c>
      <c r="C22" s="22"/>
      <c r="D22" s="24" t="n">
        <f aca="false">MIN(SUM(D20:D21),Modelo!$E$42)</f>
        <v>8</v>
      </c>
      <c r="E22" s="22"/>
    </row>
    <row r="23" customFormat="false" ht="25.5" hidden="false" customHeight="true" outlineLevel="0" collapsed="false">
      <c r="A23" s="15" t="s">
        <v>75</v>
      </c>
      <c r="B23" s="16" t="s">
        <v>162</v>
      </c>
      <c r="C23" s="39" t="s">
        <v>76</v>
      </c>
      <c r="D23" s="40" t="n">
        <f aca="false">IFERROR(INDEX(Modelo!$D$44:$D$47,MATCH(C23,Modelo!$B$44:$B$47,0)),0)</f>
        <v>8</v>
      </c>
      <c r="E23" s="41" t="s">
        <v>163</v>
      </c>
    </row>
    <row r="24" customFormat="false" ht="21.75" hidden="false" customHeight="true" outlineLevel="0" collapsed="false">
      <c r="A24" s="15" t="s">
        <v>80</v>
      </c>
      <c r="B24" s="16" t="s">
        <v>81</v>
      </c>
      <c r="C24" s="9" t="s">
        <v>159</v>
      </c>
      <c r="D24" s="40" t="n">
        <f aca="false">IF(C24="Sí",Modelo!$D$48,0)</f>
        <v>0</v>
      </c>
      <c r="E24" s="41" t="s">
        <v>158</v>
      </c>
    </row>
    <row r="25" customFormat="false" ht="21.75" hidden="false" customHeight="true" outlineLevel="0" collapsed="false">
      <c r="A25" s="15"/>
      <c r="B25" s="16" t="s">
        <v>82</v>
      </c>
      <c r="C25" s="9" t="s">
        <v>159</v>
      </c>
      <c r="D25" s="40" t="n">
        <f aca="false">IF(C25="Sí",Modelo!$D$49,0)</f>
        <v>0</v>
      </c>
      <c r="E25" s="41"/>
    </row>
    <row r="26" customFormat="false" ht="15" hidden="false" customHeight="false" outlineLevel="0" collapsed="false">
      <c r="A26" s="22"/>
      <c r="B26" s="46" t="s">
        <v>164</v>
      </c>
      <c r="C26" s="22"/>
      <c r="D26" s="24" t="n">
        <f aca="false">MIN(SUM(D24:D25),Modelo!$E$48)</f>
        <v>0</v>
      </c>
      <c r="E26" s="22"/>
    </row>
    <row r="27" customFormat="false" ht="15" hidden="false" customHeight="false" outlineLevel="0" collapsed="false">
      <c r="A27" s="47"/>
      <c r="B27" s="48" t="s">
        <v>165</v>
      </c>
      <c r="C27" s="47"/>
      <c r="D27" s="49" t="n">
        <f aca="false">D15+D19+D22+D23+D26</f>
        <v>32</v>
      </c>
      <c r="E27" s="50" t="s">
        <v>153</v>
      </c>
    </row>
    <row r="29" customFormat="false" ht="19.5" hidden="false" customHeight="true" outlineLevel="0" collapsed="false">
      <c r="A29" s="27" t="s">
        <v>166</v>
      </c>
      <c r="B29" s="27"/>
      <c r="C29" s="27"/>
      <c r="D29" s="27"/>
      <c r="E29" s="27"/>
    </row>
    <row r="30" customFormat="false" ht="21.75" hidden="false" customHeight="true" outlineLevel="0" collapsed="false">
      <c r="A30" s="28" t="s">
        <v>85</v>
      </c>
      <c r="B30" s="16" t="s">
        <v>86</v>
      </c>
      <c r="C30" s="9" t="s">
        <v>159</v>
      </c>
      <c r="D30" s="51" t="n">
        <f aca="false">IF(C30="Sí",Modelo!$D$53,0)</f>
        <v>0</v>
      </c>
      <c r="E30" s="17" t="s">
        <v>87</v>
      </c>
    </row>
    <row r="31" customFormat="false" ht="21.75" hidden="false" customHeight="true" outlineLevel="0" collapsed="false">
      <c r="A31" s="28" t="s">
        <v>85</v>
      </c>
      <c r="B31" s="16" t="s">
        <v>88</v>
      </c>
      <c r="C31" s="9" t="s">
        <v>159</v>
      </c>
      <c r="D31" s="51" t="n">
        <f aca="false">IF(C31="Sí",Modelo!$D$54,0)</f>
        <v>0</v>
      </c>
      <c r="E31" s="17" t="s">
        <v>87</v>
      </c>
    </row>
    <row r="32" customFormat="false" ht="21.75" hidden="false" customHeight="true" outlineLevel="0" collapsed="false">
      <c r="A32" s="28" t="s">
        <v>85</v>
      </c>
      <c r="B32" s="16" t="s">
        <v>89</v>
      </c>
      <c r="C32" s="9" t="s">
        <v>159</v>
      </c>
      <c r="D32" s="51" t="n">
        <f aca="false">IF(C32="Sí",Modelo!$D$55,0)</f>
        <v>0</v>
      </c>
      <c r="E32" s="17" t="s">
        <v>87</v>
      </c>
    </row>
    <row r="33" customFormat="false" ht="21.75" hidden="false" customHeight="true" outlineLevel="0" collapsed="false">
      <c r="A33" s="28" t="s">
        <v>85</v>
      </c>
      <c r="B33" s="16" t="s">
        <v>90</v>
      </c>
      <c r="C33" s="9" t="s">
        <v>159</v>
      </c>
      <c r="D33" s="51" t="n">
        <f aca="false">IF(C33="Sí",Modelo!$D$56,0)</f>
        <v>0</v>
      </c>
      <c r="E33" s="17" t="s">
        <v>87</v>
      </c>
    </row>
    <row r="34" customFormat="false" ht="21.75" hidden="false" customHeight="true" outlineLevel="0" collapsed="false">
      <c r="A34" s="28" t="s">
        <v>85</v>
      </c>
      <c r="B34" s="16" t="s">
        <v>91</v>
      </c>
      <c r="C34" s="9" t="s">
        <v>159</v>
      </c>
      <c r="D34" s="51" t="n">
        <f aca="false">IF(C34="Sí",Modelo!$D$57,0)</f>
        <v>0</v>
      </c>
      <c r="E34" s="17" t="s">
        <v>87</v>
      </c>
    </row>
    <row r="35" customFormat="false" ht="21.75" hidden="false" customHeight="true" outlineLevel="0" collapsed="false">
      <c r="A35" s="28" t="s">
        <v>85</v>
      </c>
      <c r="B35" s="16" t="s">
        <v>92</v>
      </c>
      <c r="C35" s="9" t="s">
        <v>159</v>
      </c>
      <c r="D35" s="51" t="n">
        <f aca="false">IF(C35="Sí",Modelo!$D$58,0)</f>
        <v>0</v>
      </c>
      <c r="E35" s="17" t="s">
        <v>87</v>
      </c>
    </row>
    <row r="36" customFormat="false" ht="21.75" hidden="false" customHeight="true" outlineLevel="0" collapsed="false">
      <c r="A36" s="28" t="s">
        <v>85</v>
      </c>
      <c r="B36" s="16" t="s">
        <v>93</v>
      </c>
      <c r="C36" s="9" t="s">
        <v>159</v>
      </c>
      <c r="D36" s="51" t="n">
        <f aca="false">IF(C36="Sí",Modelo!$D$59,0)</f>
        <v>0</v>
      </c>
      <c r="E36" s="17" t="s">
        <v>87</v>
      </c>
    </row>
    <row r="37" customFormat="false" ht="21.75" hidden="false" customHeight="true" outlineLevel="0" collapsed="false">
      <c r="A37" s="28" t="s">
        <v>85</v>
      </c>
      <c r="B37" s="16" t="s">
        <v>94</v>
      </c>
      <c r="C37" s="9" t="s">
        <v>159</v>
      </c>
      <c r="D37" s="51" t="n">
        <f aca="false">IF(C37="Sí",Modelo!$D$60,0)</f>
        <v>0</v>
      </c>
      <c r="E37" s="17" t="s">
        <v>87</v>
      </c>
    </row>
    <row r="38" customFormat="false" ht="21.75" hidden="false" customHeight="true" outlineLevel="0" collapsed="false">
      <c r="A38" s="28" t="s">
        <v>85</v>
      </c>
      <c r="B38" s="16" t="s">
        <v>95</v>
      </c>
      <c r="C38" s="9" t="s">
        <v>159</v>
      </c>
      <c r="D38" s="51" t="n">
        <f aca="false">IF(C38="Sí",Modelo!$D$61,0)</f>
        <v>0</v>
      </c>
      <c r="E38" s="17" t="s">
        <v>96</v>
      </c>
    </row>
    <row r="39" customFormat="false" ht="21.75" hidden="false" customHeight="true" outlineLevel="0" collapsed="false">
      <c r="A39" s="28" t="s">
        <v>85</v>
      </c>
      <c r="B39" s="16" t="s">
        <v>97</v>
      </c>
      <c r="C39" s="9" t="s">
        <v>159</v>
      </c>
      <c r="D39" s="51" t="n">
        <f aca="false">IF(C39="Sí",Modelo!$D$62,0)</f>
        <v>0</v>
      </c>
      <c r="E39" s="17" t="s">
        <v>96</v>
      </c>
    </row>
    <row r="40" customFormat="false" ht="15" hidden="false" customHeight="false" outlineLevel="0" collapsed="false">
      <c r="A40" s="52"/>
      <c r="B40" s="53" t="s">
        <v>167</v>
      </c>
      <c r="C40" s="52"/>
      <c r="D40" s="54" t="n">
        <f aca="false">SUM(D30:D39)</f>
        <v>0</v>
      </c>
      <c r="E40" s="52"/>
    </row>
    <row r="42" customFormat="false" ht="21.75" hidden="false" customHeight="true" outlineLevel="0" collapsed="false">
      <c r="A42" s="55" t="s">
        <v>168</v>
      </c>
      <c r="B42" s="55"/>
      <c r="C42" s="55"/>
      <c r="D42" s="55"/>
      <c r="E42" s="55"/>
    </row>
    <row r="43" customFormat="false" ht="30" hidden="false" customHeight="true" outlineLevel="0" collapsed="false">
      <c r="A43" s="29"/>
      <c r="B43" s="56" t="s">
        <v>169</v>
      </c>
      <c r="C43" s="29"/>
      <c r="D43" s="57" t="n">
        <f aca="false">D12+D27+D40</f>
        <v>77</v>
      </c>
      <c r="E43" s="58" t="s">
        <v>170</v>
      </c>
    </row>
    <row r="44" customFormat="false" ht="19.5" hidden="false" customHeight="true" outlineLevel="0" collapsed="false">
      <c r="A44" s="29"/>
      <c r="B44" s="32" t="s">
        <v>104</v>
      </c>
      <c r="C44" s="29"/>
      <c r="D44" s="40" t="str">
        <f aca="false">IF(OR(C38="Sí",C39="Sí"),"DESCALIFICADO",IF(D43&gt;=Umbrales!$B$9,Umbrales!$A$9,IF(D43&gt;=Umbrales!$B$8,Umbrales!$A$8,IF(D43&gt;=Umbrales!$B$7,Umbrales!$A$7,Umbrales!$A$6))))</f>
        <v>MQL</v>
      </c>
      <c r="E44" s="58" t="s">
        <v>171</v>
      </c>
    </row>
    <row r="45" customFormat="false" ht="19.5" hidden="false" customHeight="true" outlineLevel="0" collapsed="false">
      <c r="A45" s="29"/>
      <c r="B45" s="32" t="s">
        <v>107</v>
      </c>
      <c r="C45" s="29"/>
      <c r="D45" s="40" t="str">
        <f aca="false">IF(D44="DESCALIFICADO","Nadie · sácalo de las listas activas",IFERROR(INDEX(Umbrales!$D$6:$D$9,MATCH(D44,Umbrales!$A$6:$A$9,0)),""))</f>
        <v>SDR</v>
      </c>
      <c r="E45" s="58"/>
    </row>
    <row r="46" customFormat="false" ht="19.5" hidden="false" customHeight="true" outlineLevel="0" collapsed="false">
      <c r="A46" s="29"/>
      <c r="B46" s="32" t="s">
        <v>108</v>
      </c>
      <c r="C46" s="29"/>
      <c r="D46" s="40" t="str">
        <f aca="false">IF(D44="DESCALIFICADO","—",IFERROR(INDEX(Umbrales!$E$6:$E$9,MATCH(D44,Umbrales!$A$6:$A$9,0)),""))</f>
        <v>24 h hábiles</v>
      </c>
      <c r="E46" s="58"/>
    </row>
    <row r="47" customFormat="false" ht="19.5" hidden="false" customHeight="true" outlineLevel="0" collapsed="false">
      <c r="A47" s="29"/>
      <c r="B47" s="32" t="s">
        <v>172</v>
      </c>
      <c r="C47" s="29"/>
      <c r="D47" s="40" t="str">
        <f aca="false">IF(D44="DESCALIFICADO","Excluir del scoring y de las listas activas.",IFERROR(INDEX(Umbrales!$B$12:$B$15,MATCH(D44,Umbrales!$A$12:$A$15,0)),""))</f>
        <v>El SDR prospecta en multicanal (email + LinkedIn + WhatsApp).</v>
      </c>
      <c r="E47" s="58"/>
    </row>
    <row r="48" customFormat="false" ht="19.5" hidden="false" customHeight="true" outlineLevel="0" collapsed="false">
      <c r="A48" s="29"/>
      <c r="B48" s="32" t="s">
        <v>173</v>
      </c>
      <c r="C48" s="29"/>
      <c r="D48" s="40" t="str">
        <f aca="false">IF(D12&gt;=Umbrales!$B$18,Umbrales!$A$18,IF(D12&gt;=Umbrales!$B$19,Umbrales!$A$19,Umbrales!$A$20))</f>
        <v>A</v>
      </c>
      <c r="E48" s="58" t="s">
        <v>174</v>
      </c>
    </row>
    <row r="49" customFormat="false" ht="19.5" hidden="false" customHeight="true" outlineLevel="0" collapsed="false">
      <c r="A49" s="29"/>
      <c r="B49" s="32" t="s">
        <v>175</v>
      </c>
      <c r="C49" s="29"/>
      <c r="D49" s="40" t="str">
        <f aca="false">IF(D27&gt;=Umbrales!$E$18,Umbrales!$D$18,IF(D27&gt;=Umbrales!$E$19,Umbrales!$D$19,Umbrales!$D$20))</f>
        <v>2</v>
      </c>
      <c r="E49" s="58" t="s">
        <v>176</v>
      </c>
    </row>
    <row r="50" customFormat="false" ht="19.5" hidden="false" customHeight="true" outlineLevel="0" collapsed="false">
      <c r="A50" s="29"/>
      <c r="B50" s="32" t="s">
        <v>177</v>
      </c>
      <c r="C50" s="29"/>
      <c r="D50" s="40" t="str">
        <f aca="false">D48&amp;D49</f>
        <v>A2</v>
      </c>
      <c r="E50" s="58" t="s">
        <v>178</v>
      </c>
    </row>
  </sheetData>
  <mergeCells count="7">
    <mergeCell ref="A1:E1"/>
    <mergeCell ref="A2:E2"/>
    <mergeCell ref="A3:E3"/>
    <mergeCell ref="A6:E6"/>
    <mergeCell ref="A14:E14"/>
    <mergeCell ref="A29:E29"/>
    <mergeCell ref="A42:E42"/>
  </mergeCells>
  <dataValidations count="24">
    <dataValidation allowBlank="true" errorStyle="stop" operator="between" showDropDown="false" showErrorMessage="false" showInputMessage="false" sqref="C7" type="list">
      <formula1>Modelo!$B$7:$B$11</formula1>
      <formula2>0</formula2>
    </dataValidation>
    <dataValidation allowBlank="true" errorStyle="stop" operator="between" showDropDown="false" showErrorMessage="false" showInputMessage="false" sqref="C8" type="list">
      <formula1>Modelo!$B$12:$B$17</formula1>
      <formula2>0</formula2>
    </dataValidation>
    <dataValidation allowBlank="true" errorStyle="stop" operator="between" showDropDown="false" showErrorMessage="false" showInputMessage="false" sqref="C9" type="list">
      <formula1>Modelo!$B$18:$B$21</formula1>
      <formula2>0</formula2>
    </dataValidation>
    <dataValidation allowBlank="true" errorStyle="stop" operator="between" showDropDown="false" showErrorMessage="false" showInputMessage="false" sqref="C10" type="list">
      <formula1>Modelo!$B$22:$B$26</formula1>
      <formula2>0</formula2>
    </dataValidation>
    <dataValidation allowBlank="true" errorStyle="stop" operator="between" showDropDown="false" showErrorMessage="false" showInputMessage="false" sqref="C11" type="list">
      <formula1>Modelo!$B$27:$B$30</formula1>
      <formula2>0</formula2>
    </dataValidation>
    <dataValidation allowBlank="true" errorStyle="stop" operator="between" showDropDown="false" showErrorMessage="false" showInputMessage="false" sqref="C15" type="list">
      <formula1>Modelo!$B$34:$B$38</formula1>
      <formula2>0</formula2>
    </dataValidation>
    <dataValidation allowBlank="true" errorStyle="stop" operator="between" showDropDown="false" showErrorMessage="false" showInputMessage="false" sqref="C16" type="list">
      <formula1>"Sí,No"</formula1>
      <formula2>0</formula2>
    </dataValidation>
    <dataValidation allowBlank="true" errorStyle="stop" operator="between" showDropDown="false" showErrorMessage="false" showInputMessage="false" sqref="C17" type="list">
      <formula1>"Sí,No"</formula1>
      <formula2>0</formula2>
    </dataValidation>
    <dataValidation allowBlank="true" errorStyle="stop" operator="between" showDropDown="false" showErrorMessage="false" showInputMessage="false" sqref="C18" type="list">
      <formula1>"Sí,No"</formula1>
      <formula2>0</formula2>
    </dataValidation>
    <dataValidation allowBlank="true" errorStyle="stop" operator="between" showDropDown="false" showErrorMessage="false" showInputMessage="false" sqref="C20" type="list">
      <formula1>"Sí,No"</formula1>
      <formula2>0</formula2>
    </dataValidation>
    <dataValidation allowBlank="true" errorStyle="stop" operator="between" showDropDown="false" showErrorMessage="false" showInputMessage="false" sqref="C21" type="list">
      <formula1>"Sí,No"</formula1>
      <formula2>0</formula2>
    </dataValidation>
    <dataValidation allowBlank="true" errorStyle="stop" operator="between" showDropDown="false" showErrorMessage="false" showInputMessage="false" sqref="C23" type="list">
      <formula1>Modelo!$B$44:$B$47</formula1>
      <formula2>0</formula2>
    </dataValidation>
    <dataValidation allowBlank="true" errorStyle="stop" operator="between" showDropDown="false" showErrorMessage="false" showInputMessage="false" sqref="C24" type="list">
      <formula1>"Sí,No"</formula1>
      <formula2>0</formula2>
    </dataValidation>
    <dataValidation allowBlank="true" errorStyle="stop" operator="between" showDropDown="false" showErrorMessage="false" showInputMessage="false" sqref="C25" type="list">
      <formula1>"Sí,No"</formula1>
      <formula2>0</formula2>
    </dataValidation>
    <dataValidation allowBlank="true" errorStyle="stop" operator="between" showDropDown="false" showErrorMessage="false" showInputMessage="false" sqref="C30" type="list">
      <formula1>"Sí,No"</formula1>
      <formula2>0</formula2>
    </dataValidation>
    <dataValidation allowBlank="true" errorStyle="stop" operator="between" showDropDown="false" showErrorMessage="false" showInputMessage="false" sqref="C31" type="list">
      <formula1>"Sí,No"</formula1>
      <formula2>0</formula2>
    </dataValidation>
    <dataValidation allowBlank="true" errorStyle="stop" operator="between" showDropDown="false" showErrorMessage="false" showInputMessage="false" sqref="C32" type="list">
      <formula1>"Sí,No"</formula1>
      <formula2>0</formula2>
    </dataValidation>
    <dataValidation allowBlank="true" errorStyle="stop" operator="between" showDropDown="false" showErrorMessage="false" showInputMessage="false" sqref="C33" type="list">
      <formula1>"Sí,No"</formula1>
      <formula2>0</formula2>
    </dataValidation>
    <dataValidation allowBlank="true" errorStyle="stop" operator="between" showDropDown="false" showErrorMessage="false" showInputMessage="false" sqref="C34" type="list">
      <formula1>"Sí,No"</formula1>
      <formula2>0</formula2>
    </dataValidation>
    <dataValidation allowBlank="true" errorStyle="stop" operator="between" showDropDown="false" showErrorMessage="false" showInputMessage="false" sqref="C35" type="list">
      <formula1>"Sí,No"</formula1>
      <formula2>0</formula2>
    </dataValidation>
    <dataValidation allowBlank="true" errorStyle="stop" operator="between" showDropDown="false" showErrorMessage="false" showInputMessage="false" sqref="C36" type="list">
      <formula1>"Sí,No"</formula1>
      <formula2>0</formula2>
    </dataValidation>
    <dataValidation allowBlank="true" errorStyle="stop" operator="between" showDropDown="false" showErrorMessage="false" showInputMessage="false" sqref="C37" type="list">
      <formula1>"Sí,No"</formula1>
      <formula2>0</formula2>
    </dataValidation>
    <dataValidation allowBlank="true" errorStyle="stop" operator="between" showDropDown="false" showErrorMessage="false" showInputMessage="false" sqref="C38" type="list">
      <formula1>"Sí,No"</formula1>
      <formula2>0</formula2>
    </dataValidation>
    <dataValidation allowBlank="true" errorStyle="stop" operator="between" showDropDown="false" showErrorMessage="false" showInputMessage="false" sqref="C39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22"/>
    <col collapsed="false" customWidth="true" hidden="false" outlineLevel="0" max="8" min="8" style="0" width="2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179</v>
      </c>
      <c r="B2" s="2"/>
      <c r="C2" s="2"/>
      <c r="D2" s="2"/>
      <c r="E2" s="2"/>
      <c r="F2" s="2"/>
      <c r="G2" s="2"/>
      <c r="H2" s="2"/>
    </row>
    <row r="3" customFormat="false" ht="27.75" hidden="false" customHeight="true" outlineLevel="0" collapsed="false">
      <c r="A3" s="3" t="s">
        <v>180</v>
      </c>
      <c r="B3" s="3"/>
      <c r="C3" s="3"/>
      <c r="D3" s="3"/>
      <c r="E3" s="3"/>
      <c r="F3" s="3"/>
      <c r="G3" s="3"/>
      <c r="H3" s="3"/>
    </row>
    <row r="5" customFormat="false" ht="25.5" hidden="false" customHeight="true" outlineLevel="0" collapsed="false">
      <c r="A5" s="12" t="s">
        <v>181</v>
      </c>
      <c r="B5" s="13" t="s">
        <v>182</v>
      </c>
      <c r="C5" s="13" t="s">
        <v>183</v>
      </c>
      <c r="D5" s="13" t="s">
        <v>184</v>
      </c>
      <c r="E5" s="13" t="s">
        <v>185</v>
      </c>
      <c r="F5" s="13" t="s">
        <v>186</v>
      </c>
      <c r="G5" s="13" t="s">
        <v>187</v>
      </c>
      <c r="H5" s="13" t="s">
        <v>188</v>
      </c>
    </row>
    <row r="6" customFormat="false" ht="15" hidden="false" customHeight="false" outlineLevel="0" collapsed="false">
      <c r="A6" s="59" t="n">
        <v>1</v>
      </c>
      <c r="B6" s="60" t="s">
        <v>189</v>
      </c>
      <c r="C6" s="61" t="n">
        <v>45</v>
      </c>
      <c r="D6" s="61" t="n">
        <v>32</v>
      </c>
      <c r="E6" s="61" t="n">
        <v>0</v>
      </c>
      <c r="F6" s="40" t="n">
        <f aca="false">IF(COUNT(C6:D6)=0,"",C6+D6+N(E6))</f>
        <v>77</v>
      </c>
      <c r="G6" s="34" t="str">
        <f aca="false">IF(F6="","",IF(F6&gt;=Umbrales!$B$9,Umbrales!$A$9,IF(F6&gt;=Umbrales!$B$8,Umbrales!$A$8,IF(F6&gt;=Umbrales!$B$7,Umbrales!$A$7,Umbrales!$A$6))))</f>
        <v>MQL</v>
      </c>
      <c r="H6" s="9" t="s">
        <v>190</v>
      </c>
    </row>
    <row r="7" customFormat="false" ht="15" hidden="false" customHeight="false" outlineLevel="0" collapsed="false">
      <c r="A7" s="59" t="n">
        <v>2</v>
      </c>
      <c r="B7" s="62"/>
      <c r="C7" s="61"/>
      <c r="D7" s="61"/>
      <c r="E7" s="61"/>
      <c r="F7" s="40" t="str">
        <f aca="false">IF(COUNT(C7:D7)=0,"",C7+D7+N(E7))</f>
        <v/>
      </c>
      <c r="G7" s="34" t="str">
        <f aca="false">IF(F7="","",IF(F7&gt;=Umbrales!$B$9,Umbrales!$A$9,IF(F7&gt;=Umbrales!$B$8,Umbrales!$A$8,IF(F7&gt;=Umbrales!$B$7,Umbrales!$A$7,Umbrales!$A$6))))</f>
        <v/>
      </c>
      <c r="H7" s="9"/>
    </row>
    <row r="8" customFormat="false" ht="15" hidden="false" customHeight="false" outlineLevel="0" collapsed="false">
      <c r="A8" s="59" t="n">
        <v>3</v>
      </c>
      <c r="B8" s="62"/>
      <c r="C8" s="61"/>
      <c r="D8" s="61"/>
      <c r="E8" s="61"/>
      <c r="F8" s="40" t="str">
        <f aca="false">IF(COUNT(C8:D8)=0,"",C8+D8+N(E8))</f>
        <v/>
      </c>
      <c r="G8" s="34" t="str">
        <f aca="false">IF(F8="","",IF(F8&gt;=Umbrales!$B$9,Umbrales!$A$9,IF(F8&gt;=Umbrales!$B$8,Umbrales!$A$8,IF(F8&gt;=Umbrales!$B$7,Umbrales!$A$7,Umbrales!$A$6))))</f>
        <v/>
      </c>
      <c r="H8" s="9"/>
    </row>
    <row r="9" customFormat="false" ht="15" hidden="false" customHeight="false" outlineLevel="0" collapsed="false">
      <c r="A9" s="59" t="n">
        <v>4</v>
      </c>
      <c r="B9" s="62"/>
      <c r="C9" s="61"/>
      <c r="D9" s="61"/>
      <c r="E9" s="61"/>
      <c r="F9" s="40" t="str">
        <f aca="false">IF(COUNT(C9:D9)=0,"",C9+D9+N(E9))</f>
        <v/>
      </c>
      <c r="G9" s="34" t="str">
        <f aca="false">IF(F9="","",IF(F9&gt;=Umbrales!$B$9,Umbrales!$A$9,IF(F9&gt;=Umbrales!$B$8,Umbrales!$A$8,IF(F9&gt;=Umbrales!$B$7,Umbrales!$A$7,Umbrales!$A$6))))</f>
        <v/>
      </c>
      <c r="H9" s="9"/>
    </row>
    <row r="10" customFormat="false" ht="15" hidden="false" customHeight="false" outlineLevel="0" collapsed="false">
      <c r="A10" s="59" t="n">
        <v>5</v>
      </c>
      <c r="B10" s="62"/>
      <c r="C10" s="61"/>
      <c r="D10" s="61"/>
      <c r="E10" s="61"/>
      <c r="F10" s="40" t="str">
        <f aca="false">IF(COUNT(C10:D10)=0,"",C10+D10+N(E10))</f>
        <v/>
      </c>
      <c r="G10" s="34" t="str">
        <f aca="false">IF(F10="","",IF(F10&gt;=Umbrales!$B$9,Umbrales!$A$9,IF(F10&gt;=Umbrales!$B$8,Umbrales!$A$8,IF(F10&gt;=Umbrales!$B$7,Umbrales!$A$7,Umbrales!$A$6))))</f>
        <v/>
      </c>
      <c r="H10" s="9"/>
    </row>
    <row r="11" customFormat="false" ht="15" hidden="false" customHeight="false" outlineLevel="0" collapsed="false">
      <c r="A11" s="59" t="n">
        <v>6</v>
      </c>
      <c r="B11" s="62"/>
      <c r="C11" s="61"/>
      <c r="D11" s="61"/>
      <c r="E11" s="61"/>
      <c r="F11" s="40" t="str">
        <f aca="false">IF(COUNT(C11:D11)=0,"",C11+D11+N(E11))</f>
        <v/>
      </c>
      <c r="G11" s="34" t="str">
        <f aca="false">IF(F11="","",IF(F11&gt;=Umbrales!$B$9,Umbrales!$A$9,IF(F11&gt;=Umbrales!$B$8,Umbrales!$A$8,IF(F11&gt;=Umbrales!$B$7,Umbrales!$A$7,Umbrales!$A$6))))</f>
        <v/>
      </c>
      <c r="H11" s="9"/>
    </row>
    <row r="12" customFormat="false" ht="15" hidden="false" customHeight="false" outlineLevel="0" collapsed="false">
      <c r="A12" s="59" t="n">
        <v>7</v>
      </c>
      <c r="B12" s="62"/>
      <c r="C12" s="61"/>
      <c r="D12" s="61"/>
      <c r="E12" s="61"/>
      <c r="F12" s="40" t="str">
        <f aca="false">IF(COUNT(C12:D12)=0,"",C12+D12+N(E12))</f>
        <v/>
      </c>
      <c r="G12" s="34" t="str">
        <f aca="false">IF(F12="","",IF(F12&gt;=Umbrales!$B$9,Umbrales!$A$9,IF(F12&gt;=Umbrales!$B$8,Umbrales!$A$8,IF(F12&gt;=Umbrales!$B$7,Umbrales!$A$7,Umbrales!$A$6))))</f>
        <v/>
      </c>
      <c r="H12" s="9"/>
    </row>
    <row r="13" customFormat="false" ht="15" hidden="false" customHeight="false" outlineLevel="0" collapsed="false">
      <c r="A13" s="59" t="n">
        <v>8</v>
      </c>
      <c r="B13" s="62"/>
      <c r="C13" s="61"/>
      <c r="D13" s="61"/>
      <c r="E13" s="61"/>
      <c r="F13" s="40" t="str">
        <f aca="false">IF(COUNT(C13:D13)=0,"",C13+D13+N(E13))</f>
        <v/>
      </c>
      <c r="G13" s="34" t="str">
        <f aca="false">IF(F13="","",IF(F13&gt;=Umbrales!$B$9,Umbrales!$A$9,IF(F13&gt;=Umbrales!$B$8,Umbrales!$A$8,IF(F13&gt;=Umbrales!$B$7,Umbrales!$A$7,Umbrales!$A$6))))</f>
        <v/>
      </c>
      <c r="H13" s="9"/>
    </row>
    <row r="14" customFormat="false" ht="15" hidden="false" customHeight="false" outlineLevel="0" collapsed="false">
      <c r="A14" s="59" t="n">
        <v>9</v>
      </c>
      <c r="B14" s="62"/>
      <c r="C14" s="61"/>
      <c r="D14" s="61"/>
      <c r="E14" s="61"/>
      <c r="F14" s="40" t="str">
        <f aca="false">IF(COUNT(C14:D14)=0,"",C14+D14+N(E14))</f>
        <v/>
      </c>
      <c r="G14" s="34" t="str">
        <f aca="false">IF(F14="","",IF(F14&gt;=Umbrales!$B$9,Umbrales!$A$9,IF(F14&gt;=Umbrales!$B$8,Umbrales!$A$8,IF(F14&gt;=Umbrales!$B$7,Umbrales!$A$7,Umbrales!$A$6))))</f>
        <v/>
      </c>
      <c r="H14" s="9"/>
    </row>
    <row r="15" customFormat="false" ht="15" hidden="false" customHeight="false" outlineLevel="0" collapsed="false">
      <c r="A15" s="59" t="n">
        <v>10</v>
      </c>
      <c r="B15" s="62"/>
      <c r="C15" s="61"/>
      <c r="D15" s="61"/>
      <c r="E15" s="61"/>
      <c r="F15" s="40" t="str">
        <f aca="false">IF(COUNT(C15:D15)=0,"",C15+D15+N(E15))</f>
        <v/>
      </c>
      <c r="G15" s="34" t="str">
        <f aca="false">IF(F15="","",IF(F15&gt;=Umbrales!$B$9,Umbrales!$A$9,IF(F15&gt;=Umbrales!$B$8,Umbrales!$A$8,IF(F15&gt;=Umbrales!$B$7,Umbrales!$A$7,Umbrales!$A$6))))</f>
        <v/>
      </c>
      <c r="H15" s="9"/>
    </row>
    <row r="16" customFormat="false" ht="15" hidden="false" customHeight="false" outlineLevel="0" collapsed="false">
      <c r="A16" s="59" t="n">
        <v>11</v>
      </c>
      <c r="B16" s="62"/>
      <c r="C16" s="61"/>
      <c r="D16" s="61"/>
      <c r="E16" s="61"/>
      <c r="F16" s="40" t="str">
        <f aca="false">IF(COUNT(C16:D16)=0,"",C16+D16+N(E16))</f>
        <v/>
      </c>
      <c r="G16" s="34" t="str">
        <f aca="false">IF(F16="","",IF(F16&gt;=Umbrales!$B$9,Umbrales!$A$9,IF(F16&gt;=Umbrales!$B$8,Umbrales!$A$8,IF(F16&gt;=Umbrales!$B$7,Umbrales!$A$7,Umbrales!$A$6))))</f>
        <v/>
      </c>
      <c r="H16" s="9"/>
    </row>
    <row r="17" customFormat="false" ht="15" hidden="false" customHeight="false" outlineLevel="0" collapsed="false">
      <c r="A17" s="59" t="n">
        <v>12</v>
      </c>
      <c r="B17" s="62"/>
      <c r="C17" s="61"/>
      <c r="D17" s="61"/>
      <c r="E17" s="61"/>
      <c r="F17" s="40" t="str">
        <f aca="false">IF(COUNT(C17:D17)=0,"",C17+D17+N(E17))</f>
        <v/>
      </c>
      <c r="G17" s="34" t="str">
        <f aca="false">IF(F17="","",IF(F17&gt;=Umbrales!$B$9,Umbrales!$A$9,IF(F17&gt;=Umbrales!$B$8,Umbrales!$A$8,IF(F17&gt;=Umbrales!$B$7,Umbrales!$A$7,Umbrales!$A$6))))</f>
        <v/>
      </c>
      <c r="H17" s="9"/>
    </row>
    <row r="18" customFormat="false" ht="15" hidden="false" customHeight="false" outlineLevel="0" collapsed="false">
      <c r="A18" s="59" t="n">
        <v>13</v>
      </c>
      <c r="B18" s="62"/>
      <c r="C18" s="61"/>
      <c r="D18" s="61"/>
      <c r="E18" s="61"/>
      <c r="F18" s="40" t="str">
        <f aca="false">IF(COUNT(C18:D18)=0,"",C18+D18+N(E18))</f>
        <v/>
      </c>
      <c r="G18" s="34" t="str">
        <f aca="false">IF(F18="","",IF(F18&gt;=Umbrales!$B$9,Umbrales!$A$9,IF(F18&gt;=Umbrales!$B$8,Umbrales!$A$8,IF(F18&gt;=Umbrales!$B$7,Umbrales!$A$7,Umbrales!$A$6))))</f>
        <v/>
      </c>
      <c r="H18" s="9"/>
    </row>
    <row r="19" customFormat="false" ht="15" hidden="false" customHeight="false" outlineLevel="0" collapsed="false">
      <c r="A19" s="59" t="n">
        <v>14</v>
      </c>
      <c r="B19" s="62"/>
      <c r="C19" s="61"/>
      <c r="D19" s="61"/>
      <c r="E19" s="61"/>
      <c r="F19" s="40" t="str">
        <f aca="false">IF(COUNT(C19:D19)=0,"",C19+D19+N(E19))</f>
        <v/>
      </c>
      <c r="G19" s="34" t="str">
        <f aca="false">IF(F19="","",IF(F19&gt;=Umbrales!$B$9,Umbrales!$A$9,IF(F19&gt;=Umbrales!$B$8,Umbrales!$A$8,IF(F19&gt;=Umbrales!$B$7,Umbrales!$A$7,Umbrales!$A$6))))</f>
        <v/>
      </c>
      <c r="H19" s="9"/>
    </row>
    <row r="20" customFormat="false" ht="15" hidden="false" customHeight="false" outlineLevel="0" collapsed="false">
      <c r="A20" s="59" t="n">
        <v>15</v>
      </c>
      <c r="B20" s="62"/>
      <c r="C20" s="61"/>
      <c r="D20" s="61"/>
      <c r="E20" s="61"/>
      <c r="F20" s="40" t="str">
        <f aca="false">IF(COUNT(C20:D20)=0,"",C20+D20+N(E20))</f>
        <v/>
      </c>
      <c r="G20" s="34" t="str">
        <f aca="false">IF(F20="","",IF(F20&gt;=Umbrales!$B$9,Umbrales!$A$9,IF(F20&gt;=Umbrales!$B$8,Umbrales!$A$8,IF(F20&gt;=Umbrales!$B$7,Umbrales!$A$7,Umbrales!$A$6))))</f>
        <v/>
      </c>
      <c r="H20" s="9"/>
    </row>
    <row r="21" customFormat="false" ht="15" hidden="false" customHeight="false" outlineLevel="0" collapsed="false">
      <c r="A21" s="59" t="n">
        <v>16</v>
      </c>
      <c r="B21" s="62"/>
      <c r="C21" s="61"/>
      <c r="D21" s="61"/>
      <c r="E21" s="61"/>
      <c r="F21" s="40" t="str">
        <f aca="false">IF(COUNT(C21:D21)=0,"",C21+D21+N(E21))</f>
        <v/>
      </c>
      <c r="G21" s="34" t="str">
        <f aca="false">IF(F21="","",IF(F21&gt;=Umbrales!$B$9,Umbrales!$A$9,IF(F21&gt;=Umbrales!$B$8,Umbrales!$A$8,IF(F21&gt;=Umbrales!$B$7,Umbrales!$A$7,Umbrales!$A$6))))</f>
        <v/>
      </c>
      <c r="H21" s="9"/>
    </row>
    <row r="22" customFormat="false" ht="15" hidden="false" customHeight="false" outlineLevel="0" collapsed="false">
      <c r="A22" s="59" t="n">
        <v>17</v>
      </c>
      <c r="B22" s="62"/>
      <c r="C22" s="61"/>
      <c r="D22" s="61"/>
      <c r="E22" s="61"/>
      <c r="F22" s="40" t="str">
        <f aca="false">IF(COUNT(C22:D22)=0,"",C22+D22+N(E22))</f>
        <v/>
      </c>
      <c r="G22" s="34" t="str">
        <f aca="false">IF(F22="","",IF(F22&gt;=Umbrales!$B$9,Umbrales!$A$9,IF(F22&gt;=Umbrales!$B$8,Umbrales!$A$8,IF(F22&gt;=Umbrales!$B$7,Umbrales!$A$7,Umbrales!$A$6))))</f>
        <v/>
      </c>
      <c r="H22" s="9"/>
    </row>
    <row r="23" customFormat="false" ht="15" hidden="false" customHeight="false" outlineLevel="0" collapsed="false">
      <c r="A23" s="59" t="n">
        <v>18</v>
      </c>
      <c r="B23" s="62"/>
      <c r="C23" s="61"/>
      <c r="D23" s="61"/>
      <c r="E23" s="61"/>
      <c r="F23" s="40" t="str">
        <f aca="false">IF(COUNT(C23:D23)=0,"",C23+D23+N(E23))</f>
        <v/>
      </c>
      <c r="G23" s="34" t="str">
        <f aca="false">IF(F23="","",IF(F23&gt;=Umbrales!$B$9,Umbrales!$A$9,IF(F23&gt;=Umbrales!$B$8,Umbrales!$A$8,IF(F23&gt;=Umbrales!$B$7,Umbrales!$A$7,Umbrales!$A$6))))</f>
        <v/>
      </c>
      <c r="H23" s="9"/>
    </row>
    <row r="24" customFormat="false" ht="15" hidden="false" customHeight="false" outlineLevel="0" collapsed="false">
      <c r="A24" s="59" t="n">
        <v>19</v>
      </c>
      <c r="B24" s="62"/>
      <c r="C24" s="61"/>
      <c r="D24" s="61"/>
      <c r="E24" s="61"/>
      <c r="F24" s="40" t="str">
        <f aca="false">IF(COUNT(C24:D24)=0,"",C24+D24+N(E24))</f>
        <v/>
      </c>
      <c r="G24" s="34" t="str">
        <f aca="false">IF(F24="","",IF(F24&gt;=Umbrales!$B$9,Umbrales!$A$9,IF(F24&gt;=Umbrales!$B$8,Umbrales!$A$8,IF(F24&gt;=Umbrales!$B$7,Umbrales!$A$7,Umbrales!$A$6))))</f>
        <v/>
      </c>
      <c r="H24" s="9"/>
    </row>
    <row r="25" customFormat="false" ht="15" hidden="false" customHeight="false" outlineLevel="0" collapsed="false">
      <c r="A25" s="59" t="n">
        <v>20</v>
      </c>
      <c r="B25" s="62"/>
      <c r="C25" s="61"/>
      <c r="D25" s="61"/>
      <c r="E25" s="61"/>
      <c r="F25" s="40" t="str">
        <f aca="false">IF(COUNT(C25:D25)=0,"",C25+D25+N(E25))</f>
        <v/>
      </c>
      <c r="G25" s="34" t="str">
        <f aca="false">IF(F25="","",IF(F25&gt;=Umbrales!$B$9,Umbrales!$A$9,IF(F25&gt;=Umbrales!$B$8,Umbrales!$A$8,IF(F25&gt;=Umbrales!$B$7,Umbrales!$A$7,Umbrales!$A$6))))</f>
        <v/>
      </c>
      <c r="H25" s="9"/>
    </row>
    <row r="26" customFormat="false" ht="15" hidden="false" customHeight="false" outlineLevel="0" collapsed="false">
      <c r="A26" s="59" t="n">
        <v>21</v>
      </c>
      <c r="B26" s="62"/>
      <c r="C26" s="61"/>
      <c r="D26" s="61"/>
      <c r="E26" s="61"/>
      <c r="F26" s="40" t="str">
        <f aca="false">IF(COUNT(C26:D26)=0,"",C26+D26+N(E26))</f>
        <v/>
      </c>
      <c r="G26" s="34" t="str">
        <f aca="false">IF(F26="","",IF(F26&gt;=Umbrales!$B$9,Umbrales!$A$9,IF(F26&gt;=Umbrales!$B$8,Umbrales!$A$8,IF(F26&gt;=Umbrales!$B$7,Umbrales!$A$7,Umbrales!$A$6))))</f>
        <v/>
      </c>
      <c r="H26" s="9"/>
    </row>
    <row r="27" customFormat="false" ht="15" hidden="false" customHeight="false" outlineLevel="0" collapsed="false">
      <c r="A27" s="59" t="n">
        <v>22</v>
      </c>
      <c r="B27" s="62"/>
      <c r="C27" s="61"/>
      <c r="D27" s="61"/>
      <c r="E27" s="61"/>
      <c r="F27" s="40" t="str">
        <f aca="false">IF(COUNT(C27:D27)=0,"",C27+D27+N(E27))</f>
        <v/>
      </c>
      <c r="G27" s="34" t="str">
        <f aca="false">IF(F27="","",IF(F27&gt;=Umbrales!$B$9,Umbrales!$A$9,IF(F27&gt;=Umbrales!$B$8,Umbrales!$A$8,IF(F27&gt;=Umbrales!$B$7,Umbrales!$A$7,Umbrales!$A$6))))</f>
        <v/>
      </c>
      <c r="H27" s="9"/>
    </row>
    <row r="28" customFormat="false" ht="15" hidden="false" customHeight="false" outlineLevel="0" collapsed="false">
      <c r="A28" s="59" t="n">
        <v>23</v>
      </c>
      <c r="B28" s="62"/>
      <c r="C28" s="61"/>
      <c r="D28" s="61"/>
      <c r="E28" s="61"/>
      <c r="F28" s="40" t="str">
        <f aca="false">IF(COUNT(C28:D28)=0,"",C28+D28+N(E28))</f>
        <v/>
      </c>
      <c r="G28" s="34" t="str">
        <f aca="false">IF(F28="","",IF(F28&gt;=Umbrales!$B$9,Umbrales!$A$9,IF(F28&gt;=Umbrales!$B$8,Umbrales!$A$8,IF(F28&gt;=Umbrales!$B$7,Umbrales!$A$7,Umbrales!$A$6))))</f>
        <v/>
      </c>
      <c r="H28" s="9"/>
    </row>
    <row r="29" customFormat="false" ht="15" hidden="false" customHeight="false" outlineLevel="0" collapsed="false">
      <c r="A29" s="59" t="n">
        <v>24</v>
      </c>
      <c r="B29" s="62"/>
      <c r="C29" s="61"/>
      <c r="D29" s="61"/>
      <c r="E29" s="61"/>
      <c r="F29" s="40" t="str">
        <f aca="false">IF(COUNT(C29:D29)=0,"",C29+D29+N(E29))</f>
        <v/>
      </c>
      <c r="G29" s="34" t="str">
        <f aca="false">IF(F29="","",IF(F29&gt;=Umbrales!$B$9,Umbrales!$A$9,IF(F29&gt;=Umbrales!$B$8,Umbrales!$A$8,IF(F29&gt;=Umbrales!$B$7,Umbrales!$A$7,Umbrales!$A$6))))</f>
        <v/>
      </c>
      <c r="H29" s="9"/>
    </row>
    <row r="30" customFormat="false" ht="15" hidden="false" customHeight="false" outlineLevel="0" collapsed="false">
      <c r="A30" s="59" t="n">
        <v>25</v>
      </c>
      <c r="B30" s="62"/>
      <c r="C30" s="61"/>
      <c r="D30" s="61"/>
      <c r="E30" s="61"/>
      <c r="F30" s="40" t="str">
        <f aca="false">IF(COUNT(C30:D30)=0,"",C30+D30+N(E30))</f>
        <v/>
      </c>
      <c r="G30" s="34" t="str">
        <f aca="false">IF(F30="","",IF(F30&gt;=Umbrales!$B$9,Umbrales!$A$9,IF(F30&gt;=Umbrales!$B$8,Umbrales!$A$8,IF(F30&gt;=Umbrales!$B$7,Umbrales!$A$7,Umbrales!$A$6))))</f>
        <v/>
      </c>
      <c r="H30" s="9"/>
    </row>
    <row r="31" customFormat="false" ht="15" hidden="false" customHeight="false" outlineLevel="0" collapsed="false">
      <c r="A31" s="59" t="n">
        <v>26</v>
      </c>
      <c r="B31" s="62"/>
      <c r="C31" s="61"/>
      <c r="D31" s="61"/>
      <c r="E31" s="61"/>
      <c r="F31" s="40" t="str">
        <f aca="false">IF(COUNT(C31:D31)=0,"",C31+D31+N(E31))</f>
        <v/>
      </c>
      <c r="G31" s="34" t="str">
        <f aca="false">IF(F31="","",IF(F31&gt;=Umbrales!$B$9,Umbrales!$A$9,IF(F31&gt;=Umbrales!$B$8,Umbrales!$A$8,IF(F31&gt;=Umbrales!$B$7,Umbrales!$A$7,Umbrales!$A$6))))</f>
        <v/>
      </c>
      <c r="H31" s="9"/>
    </row>
    <row r="32" customFormat="false" ht="15" hidden="false" customHeight="false" outlineLevel="0" collapsed="false">
      <c r="A32" s="59" t="n">
        <v>27</v>
      </c>
      <c r="B32" s="62"/>
      <c r="C32" s="61"/>
      <c r="D32" s="61"/>
      <c r="E32" s="61"/>
      <c r="F32" s="40" t="str">
        <f aca="false">IF(COUNT(C32:D32)=0,"",C32+D32+N(E32))</f>
        <v/>
      </c>
      <c r="G32" s="34" t="str">
        <f aca="false">IF(F32="","",IF(F32&gt;=Umbrales!$B$9,Umbrales!$A$9,IF(F32&gt;=Umbrales!$B$8,Umbrales!$A$8,IF(F32&gt;=Umbrales!$B$7,Umbrales!$A$7,Umbrales!$A$6))))</f>
        <v/>
      </c>
      <c r="H32" s="9"/>
    </row>
    <row r="33" customFormat="false" ht="15" hidden="false" customHeight="false" outlineLevel="0" collapsed="false">
      <c r="A33" s="59" t="n">
        <v>28</v>
      </c>
      <c r="B33" s="62"/>
      <c r="C33" s="61"/>
      <c r="D33" s="61"/>
      <c r="E33" s="61"/>
      <c r="F33" s="40" t="str">
        <f aca="false">IF(COUNT(C33:D33)=0,"",C33+D33+N(E33))</f>
        <v/>
      </c>
      <c r="G33" s="34" t="str">
        <f aca="false">IF(F33="","",IF(F33&gt;=Umbrales!$B$9,Umbrales!$A$9,IF(F33&gt;=Umbrales!$B$8,Umbrales!$A$8,IF(F33&gt;=Umbrales!$B$7,Umbrales!$A$7,Umbrales!$A$6))))</f>
        <v/>
      </c>
      <c r="H33" s="9"/>
    </row>
    <row r="34" customFormat="false" ht="15" hidden="false" customHeight="false" outlineLevel="0" collapsed="false">
      <c r="A34" s="59" t="n">
        <v>29</v>
      </c>
      <c r="B34" s="62"/>
      <c r="C34" s="61"/>
      <c r="D34" s="61"/>
      <c r="E34" s="61"/>
      <c r="F34" s="40" t="str">
        <f aca="false">IF(COUNT(C34:D34)=0,"",C34+D34+N(E34))</f>
        <v/>
      </c>
      <c r="G34" s="34" t="str">
        <f aca="false">IF(F34="","",IF(F34&gt;=Umbrales!$B$9,Umbrales!$A$9,IF(F34&gt;=Umbrales!$B$8,Umbrales!$A$8,IF(F34&gt;=Umbrales!$B$7,Umbrales!$A$7,Umbrales!$A$6))))</f>
        <v/>
      </c>
      <c r="H34" s="9"/>
    </row>
    <row r="35" customFormat="false" ht="15" hidden="false" customHeight="false" outlineLevel="0" collapsed="false">
      <c r="A35" s="59" t="n">
        <v>30</v>
      </c>
      <c r="B35" s="62"/>
      <c r="C35" s="61"/>
      <c r="D35" s="61"/>
      <c r="E35" s="61"/>
      <c r="F35" s="40" t="str">
        <f aca="false">IF(COUNT(C35:D35)=0,"",C35+D35+N(E35))</f>
        <v/>
      </c>
      <c r="G35" s="34" t="str">
        <f aca="false">IF(F35="","",IF(F35&gt;=Umbrales!$B$9,Umbrales!$A$9,IF(F35&gt;=Umbrales!$B$8,Umbrales!$A$8,IF(F35&gt;=Umbrales!$B$7,Umbrales!$A$7,Umbrales!$A$6))))</f>
        <v/>
      </c>
      <c r="H35" s="9"/>
    </row>
    <row r="36" customFormat="false" ht="15" hidden="false" customHeight="false" outlineLevel="0" collapsed="false">
      <c r="A36" s="59" t="n">
        <v>31</v>
      </c>
      <c r="B36" s="62"/>
      <c r="C36" s="61"/>
      <c r="D36" s="61"/>
      <c r="E36" s="61"/>
      <c r="F36" s="40" t="str">
        <f aca="false">IF(COUNT(C36:D36)=0,"",C36+D36+N(E36))</f>
        <v/>
      </c>
      <c r="G36" s="34" t="str">
        <f aca="false">IF(F36="","",IF(F36&gt;=Umbrales!$B$9,Umbrales!$A$9,IF(F36&gt;=Umbrales!$B$8,Umbrales!$A$8,IF(F36&gt;=Umbrales!$B$7,Umbrales!$A$7,Umbrales!$A$6))))</f>
        <v/>
      </c>
      <c r="H36" s="9"/>
    </row>
    <row r="37" customFormat="false" ht="15" hidden="false" customHeight="false" outlineLevel="0" collapsed="false">
      <c r="A37" s="59" t="n">
        <v>32</v>
      </c>
      <c r="B37" s="62"/>
      <c r="C37" s="61"/>
      <c r="D37" s="61"/>
      <c r="E37" s="61"/>
      <c r="F37" s="40" t="str">
        <f aca="false">IF(COUNT(C37:D37)=0,"",C37+D37+N(E37))</f>
        <v/>
      </c>
      <c r="G37" s="34" t="str">
        <f aca="false">IF(F37="","",IF(F37&gt;=Umbrales!$B$9,Umbrales!$A$9,IF(F37&gt;=Umbrales!$B$8,Umbrales!$A$8,IF(F37&gt;=Umbrales!$B$7,Umbrales!$A$7,Umbrales!$A$6))))</f>
        <v/>
      </c>
      <c r="H37" s="9"/>
    </row>
    <row r="38" customFormat="false" ht="15" hidden="false" customHeight="false" outlineLevel="0" collapsed="false">
      <c r="A38" s="59" t="n">
        <v>33</v>
      </c>
      <c r="B38" s="62"/>
      <c r="C38" s="61"/>
      <c r="D38" s="61"/>
      <c r="E38" s="61"/>
      <c r="F38" s="40" t="str">
        <f aca="false">IF(COUNT(C38:D38)=0,"",C38+D38+N(E38))</f>
        <v/>
      </c>
      <c r="G38" s="34" t="str">
        <f aca="false">IF(F38="","",IF(F38&gt;=Umbrales!$B$9,Umbrales!$A$9,IF(F38&gt;=Umbrales!$B$8,Umbrales!$A$8,IF(F38&gt;=Umbrales!$B$7,Umbrales!$A$7,Umbrales!$A$6))))</f>
        <v/>
      </c>
      <c r="H38" s="9"/>
    </row>
    <row r="39" customFormat="false" ht="15" hidden="false" customHeight="false" outlineLevel="0" collapsed="false">
      <c r="A39" s="59" t="n">
        <v>34</v>
      </c>
      <c r="B39" s="62"/>
      <c r="C39" s="61"/>
      <c r="D39" s="61"/>
      <c r="E39" s="61"/>
      <c r="F39" s="40" t="str">
        <f aca="false">IF(COUNT(C39:D39)=0,"",C39+D39+N(E39))</f>
        <v/>
      </c>
      <c r="G39" s="34" t="str">
        <f aca="false">IF(F39="","",IF(F39&gt;=Umbrales!$B$9,Umbrales!$A$9,IF(F39&gt;=Umbrales!$B$8,Umbrales!$A$8,IF(F39&gt;=Umbrales!$B$7,Umbrales!$A$7,Umbrales!$A$6))))</f>
        <v/>
      </c>
      <c r="H39" s="9"/>
    </row>
    <row r="40" customFormat="false" ht="15" hidden="false" customHeight="false" outlineLevel="0" collapsed="false">
      <c r="A40" s="59" t="n">
        <v>35</v>
      </c>
      <c r="B40" s="62"/>
      <c r="C40" s="61"/>
      <c r="D40" s="61"/>
      <c r="E40" s="61"/>
      <c r="F40" s="40" t="str">
        <f aca="false">IF(COUNT(C40:D40)=0,"",C40+D40+N(E40))</f>
        <v/>
      </c>
      <c r="G40" s="34" t="str">
        <f aca="false">IF(F40="","",IF(F40&gt;=Umbrales!$B$9,Umbrales!$A$9,IF(F40&gt;=Umbrales!$B$8,Umbrales!$A$8,IF(F40&gt;=Umbrales!$B$7,Umbrales!$A$7,Umbrales!$A$6))))</f>
        <v/>
      </c>
      <c r="H40" s="9"/>
    </row>
    <row r="41" customFormat="false" ht="15" hidden="false" customHeight="false" outlineLevel="0" collapsed="false">
      <c r="A41" s="59" t="n">
        <v>36</v>
      </c>
      <c r="B41" s="62"/>
      <c r="C41" s="61"/>
      <c r="D41" s="61"/>
      <c r="E41" s="61"/>
      <c r="F41" s="40" t="str">
        <f aca="false">IF(COUNT(C41:D41)=0,"",C41+D41+N(E41))</f>
        <v/>
      </c>
      <c r="G41" s="34" t="str">
        <f aca="false">IF(F41="","",IF(F41&gt;=Umbrales!$B$9,Umbrales!$A$9,IF(F41&gt;=Umbrales!$B$8,Umbrales!$A$8,IF(F41&gt;=Umbrales!$B$7,Umbrales!$A$7,Umbrales!$A$6))))</f>
        <v/>
      </c>
      <c r="H41" s="9"/>
    </row>
    <row r="42" customFormat="false" ht="15" hidden="false" customHeight="false" outlineLevel="0" collapsed="false">
      <c r="A42" s="59" t="n">
        <v>37</v>
      </c>
      <c r="B42" s="62"/>
      <c r="C42" s="61"/>
      <c r="D42" s="61"/>
      <c r="E42" s="61"/>
      <c r="F42" s="40" t="str">
        <f aca="false">IF(COUNT(C42:D42)=0,"",C42+D42+N(E42))</f>
        <v/>
      </c>
      <c r="G42" s="34" t="str">
        <f aca="false">IF(F42="","",IF(F42&gt;=Umbrales!$B$9,Umbrales!$A$9,IF(F42&gt;=Umbrales!$B$8,Umbrales!$A$8,IF(F42&gt;=Umbrales!$B$7,Umbrales!$A$7,Umbrales!$A$6))))</f>
        <v/>
      </c>
      <c r="H42" s="9"/>
    </row>
    <row r="43" customFormat="false" ht="15" hidden="false" customHeight="false" outlineLevel="0" collapsed="false">
      <c r="A43" s="59" t="n">
        <v>38</v>
      </c>
      <c r="B43" s="62"/>
      <c r="C43" s="61"/>
      <c r="D43" s="61"/>
      <c r="E43" s="61"/>
      <c r="F43" s="40" t="str">
        <f aca="false">IF(COUNT(C43:D43)=0,"",C43+D43+N(E43))</f>
        <v/>
      </c>
      <c r="G43" s="34" t="str">
        <f aca="false">IF(F43="","",IF(F43&gt;=Umbrales!$B$9,Umbrales!$A$9,IF(F43&gt;=Umbrales!$B$8,Umbrales!$A$8,IF(F43&gt;=Umbrales!$B$7,Umbrales!$A$7,Umbrales!$A$6))))</f>
        <v/>
      </c>
      <c r="H43" s="9"/>
    </row>
    <row r="44" customFormat="false" ht="15" hidden="false" customHeight="false" outlineLevel="0" collapsed="false">
      <c r="A44" s="59" t="n">
        <v>39</v>
      </c>
      <c r="B44" s="62"/>
      <c r="C44" s="61"/>
      <c r="D44" s="61"/>
      <c r="E44" s="61"/>
      <c r="F44" s="40" t="str">
        <f aca="false">IF(COUNT(C44:D44)=0,"",C44+D44+N(E44))</f>
        <v/>
      </c>
      <c r="G44" s="34" t="str">
        <f aca="false">IF(F44="","",IF(F44&gt;=Umbrales!$B$9,Umbrales!$A$9,IF(F44&gt;=Umbrales!$B$8,Umbrales!$A$8,IF(F44&gt;=Umbrales!$B$7,Umbrales!$A$7,Umbrales!$A$6))))</f>
        <v/>
      </c>
      <c r="H44" s="9"/>
    </row>
    <row r="45" customFormat="false" ht="15" hidden="false" customHeight="false" outlineLevel="0" collapsed="false">
      <c r="A45" s="59" t="n">
        <v>40</v>
      </c>
      <c r="B45" s="62"/>
      <c r="C45" s="61"/>
      <c r="D45" s="61"/>
      <c r="E45" s="61"/>
      <c r="F45" s="40" t="str">
        <f aca="false">IF(COUNT(C45:D45)=0,"",C45+D45+N(E45))</f>
        <v/>
      </c>
      <c r="G45" s="34" t="str">
        <f aca="false">IF(F45="","",IF(F45&gt;=Umbrales!$B$9,Umbrales!$A$9,IF(F45&gt;=Umbrales!$B$8,Umbrales!$A$8,IF(F45&gt;=Umbrales!$B$7,Umbrales!$A$7,Umbrales!$A$6))))</f>
        <v/>
      </c>
      <c r="H45" s="9"/>
    </row>
    <row r="46" customFormat="false" ht="15" hidden="false" customHeight="false" outlineLevel="0" collapsed="false">
      <c r="A46" s="59" t="n">
        <v>41</v>
      </c>
      <c r="B46" s="62"/>
      <c r="C46" s="61"/>
      <c r="D46" s="61"/>
      <c r="E46" s="61"/>
      <c r="F46" s="40" t="str">
        <f aca="false">IF(COUNT(C46:D46)=0,"",C46+D46+N(E46))</f>
        <v/>
      </c>
      <c r="G46" s="34" t="str">
        <f aca="false">IF(F46="","",IF(F46&gt;=Umbrales!$B$9,Umbrales!$A$9,IF(F46&gt;=Umbrales!$B$8,Umbrales!$A$8,IF(F46&gt;=Umbrales!$B$7,Umbrales!$A$7,Umbrales!$A$6))))</f>
        <v/>
      </c>
      <c r="H46" s="9"/>
    </row>
    <row r="47" customFormat="false" ht="15" hidden="false" customHeight="false" outlineLevel="0" collapsed="false">
      <c r="A47" s="59" t="n">
        <v>42</v>
      </c>
      <c r="B47" s="62"/>
      <c r="C47" s="61"/>
      <c r="D47" s="61"/>
      <c r="E47" s="61"/>
      <c r="F47" s="40" t="str">
        <f aca="false">IF(COUNT(C47:D47)=0,"",C47+D47+N(E47))</f>
        <v/>
      </c>
      <c r="G47" s="34" t="str">
        <f aca="false">IF(F47="","",IF(F47&gt;=Umbrales!$B$9,Umbrales!$A$9,IF(F47&gt;=Umbrales!$B$8,Umbrales!$A$8,IF(F47&gt;=Umbrales!$B$7,Umbrales!$A$7,Umbrales!$A$6))))</f>
        <v/>
      </c>
      <c r="H47" s="9"/>
    </row>
    <row r="48" customFormat="false" ht="15" hidden="false" customHeight="false" outlineLevel="0" collapsed="false">
      <c r="A48" s="59" t="n">
        <v>43</v>
      </c>
      <c r="B48" s="62"/>
      <c r="C48" s="61"/>
      <c r="D48" s="61"/>
      <c r="E48" s="61"/>
      <c r="F48" s="40" t="str">
        <f aca="false">IF(COUNT(C48:D48)=0,"",C48+D48+N(E48))</f>
        <v/>
      </c>
      <c r="G48" s="34" t="str">
        <f aca="false">IF(F48="","",IF(F48&gt;=Umbrales!$B$9,Umbrales!$A$9,IF(F48&gt;=Umbrales!$B$8,Umbrales!$A$8,IF(F48&gt;=Umbrales!$B$7,Umbrales!$A$7,Umbrales!$A$6))))</f>
        <v/>
      </c>
      <c r="H48" s="9"/>
    </row>
    <row r="49" customFormat="false" ht="15" hidden="false" customHeight="false" outlineLevel="0" collapsed="false">
      <c r="A49" s="59" t="n">
        <v>44</v>
      </c>
      <c r="B49" s="62"/>
      <c r="C49" s="61"/>
      <c r="D49" s="61"/>
      <c r="E49" s="61"/>
      <c r="F49" s="40" t="str">
        <f aca="false">IF(COUNT(C49:D49)=0,"",C49+D49+N(E49))</f>
        <v/>
      </c>
      <c r="G49" s="34" t="str">
        <f aca="false">IF(F49="","",IF(F49&gt;=Umbrales!$B$9,Umbrales!$A$9,IF(F49&gt;=Umbrales!$B$8,Umbrales!$A$8,IF(F49&gt;=Umbrales!$B$7,Umbrales!$A$7,Umbrales!$A$6))))</f>
        <v/>
      </c>
      <c r="H49" s="9"/>
    </row>
    <row r="50" customFormat="false" ht="15" hidden="false" customHeight="false" outlineLevel="0" collapsed="false">
      <c r="A50" s="59" t="n">
        <v>45</v>
      </c>
      <c r="B50" s="62"/>
      <c r="C50" s="61"/>
      <c r="D50" s="61"/>
      <c r="E50" s="61"/>
      <c r="F50" s="40" t="str">
        <f aca="false">IF(COUNT(C50:D50)=0,"",C50+D50+N(E50))</f>
        <v/>
      </c>
      <c r="G50" s="34" t="str">
        <f aca="false">IF(F50="","",IF(F50&gt;=Umbrales!$B$9,Umbrales!$A$9,IF(F50&gt;=Umbrales!$B$8,Umbrales!$A$8,IF(F50&gt;=Umbrales!$B$7,Umbrales!$A$7,Umbrales!$A$6))))</f>
        <v/>
      </c>
      <c r="H50" s="9"/>
    </row>
    <row r="51" customFormat="false" ht="15" hidden="false" customHeight="false" outlineLevel="0" collapsed="false">
      <c r="A51" s="59" t="n">
        <v>46</v>
      </c>
      <c r="B51" s="62"/>
      <c r="C51" s="61"/>
      <c r="D51" s="61"/>
      <c r="E51" s="61"/>
      <c r="F51" s="40" t="str">
        <f aca="false">IF(COUNT(C51:D51)=0,"",C51+D51+N(E51))</f>
        <v/>
      </c>
      <c r="G51" s="34" t="str">
        <f aca="false">IF(F51="","",IF(F51&gt;=Umbrales!$B$9,Umbrales!$A$9,IF(F51&gt;=Umbrales!$B$8,Umbrales!$A$8,IF(F51&gt;=Umbrales!$B$7,Umbrales!$A$7,Umbrales!$A$6))))</f>
        <v/>
      </c>
      <c r="H51" s="9"/>
    </row>
    <row r="52" customFormat="false" ht="15" hidden="false" customHeight="false" outlineLevel="0" collapsed="false">
      <c r="A52" s="59" t="n">
        <v>47</v>
      </c>
      <c r="B52" s="62"/>
      <c r="C52" s="61"/>
      <c r="D52" s="61"/>
      <c r="E52" s="61"/>
      <c r="F52" s="40" t="str">
        <f aca="false">IF(COUNT(C52:D52)=0,"",C52+D52+N(E52))</f>
        <v/>
      </c>
      <c r="G52" s="34" t="str">
        <f aca="false">IF(F52="","",IF(F52&gt;=Umbrales!$B$9,Umbrales!$A$9,IF(F52&gt;=Umbrales!$B$8,Umbrales!$A$8,IF(F52&gt;=Umbrales!$B$7,Umbrales!$A$7,Umbrales!$A$6))))</f>
        <v/>
      </c>
      <c r="H52" s="9"/>
    </row>
    <row r="53" customFormat="false" ht="15" hidden="false" customHeight="false" outlineLevel="0" collapsed="false">
      <c r="A53" s="59" t="n">
        <v>48</v>
      </c>
      <c r="B53" s="62"/>
      <c r="C53" s="61"/>
      <c r="D53" s="61"/>
      <c r="E53" s="61"/>
      <c r="F53" s="40" t="str">
        <f aca="false">IF(COUNT(C53:D53)=0,"",C53+D53+N(E53))</f>
        <v/>
      </c>
      <c r="G53" s="34" t="str">
        <f aca="false">IF(F53="","",IF(F53&gt;=Umbrales!$B$9,Umbrales!$A$9,IF(F53&gt;=Umbrales!$B$8,Umbrales!$A$8,IF(F53&gt;=Umbrales!$B$7,Umbrales!$A$7,Umbrales!$A$6))))</f>
        <v/>
      </c>
      <c r="H53" s="9"/>
    </row>
    <row r="54" customFormat="false" ht="15" hidden="false" customHeight="false" outlineLevel="0" collapsed="false">
      <c r="A54" s="59" t="n">
        <v>49</v>
      </c>
      <c r="B54" s="62"/>
      <c r="C54" s="61"/>
      <c r="D54" s="61"/>
      <c r="E54" s="61"/>
      <c r="F54" s="40" t="str">
        <f aca="false">IF(COUNT(C54:D54)=0,"",C54+D54+N(E54))</f>
        <v/>
      </c>
      <c r="G54" s="34" t="str">
        <f aca="false">IF(F54="","",IF(F54&gt;=Umbrales!$B$9,Umbrales!$A$9,IF(F54&gt;=Umbrales!$B$8,Umbrales!$A$8,IF(F54&gt;=Umbrales!$B$7,Umbrales!$A$7,Umbrales!$A$6))))</f>
        <v/>
      </c>
      <c r="H54" s="9"/>
    </row>
    <row r="55" customFormat="false" ht="15" hidden="false" customHeight="false" outlineLevel="0" collapsed="false">
      <c r="A55" s="59" t="n">
        <v>50</v>
      </c>
      <c r="B55" s="62"/>
      <c r="C55" s="61"/>
      <c r="D55" s="61"/>
      <c r="E55" s="61"/>
      <c r="F55" s="40" t="str">
        <f aca="false">IF(COUNT(C55:D55)=0,"",C55+D55+N(E55))</f>
        <v/>
      </c>
      <c r="G55" s="34" t="str">
        <f aca="false">IF(F55="","",IF(F55&gt;=Umbrales!$B$9,Umbrales!$A$9,IF(F55&gt;=Umbrales!$B$8,Umbrales!$A$8,IF(F55&gt;=Umbrales!$B$7,Umbrales!$A$7,Umbrales!$A$6))))</f>
        <v/>
      </c>
      <c r="H55" s="9"/>
    </row>
    <row r="56" customFormat="false" ht="15" hidden="false" customHeight="false" outlineLevel="0" collapsed="false">
      <c r="A56" s="59" t="n">
        <v>51</v>
      </c>
      <c r="B56" s="62"/>
      <c r="C56" s="61"/>
      <c r="D56" s="61"/>
      <c r="E56" s="61"/>
      <c r="F56" s="40" t="str">
        <f aca="false">IF(COUNT(C56:D56)=0,"",C56+D56+N(E56))</f>
        <v/>
      </c>
      <c r="G56" s="34" t="str">
        <f aca="false">IF(F56="","",IF(F56&gt;=Umbrales!$B$9,Umbrales!$A$9,IF(F56&gt;=Umbrales!$B$8,Umbrales!$A$8,IF(F56&gt;=Umbrales!$B$7,Umbrales!$A$7,Umbrales!$A$6))))</f>
        <v/>
      </c>
      <c r="H56" s="9"/>
    </row>
    <row r="57" customFormat="false" ht="15" hidden="false" customHeight="false" outlineLevel="0" collapsed="false">
      <c r="A57" s="59" t="n">
        <v>52</v>
      </c>
      <c r="B57" s="62"/>
      <c r="C57" s="61"/>
      <c r="D57" s="61"/>
      <c r="E57" s="61"/>
      <c r="F57" s="40" t="str">
        <f aca="false">IF(COUNT(C57:D57)=0,"",C57+D57+N(E57))</f>
        <v/>
      </c>
      <c r="G57" s="34" t="str">
        <f aca="false">IF(F57="","",IF(F57&gt;=Umbrales!$B$9,Umbrales!$A$9,IF(F57&gt;=Umbrales!$B$8,Umbrales!$A$8,IF(F57&gt;=Umbrales!$B$7,Umbrales!$A$7,Umbrales!$A$6))))</f>
        <v/>
      </c>
      <c r="H57" s="9"/>
    </row>
    <row r="58" customFormat="false" ht="15" hidden="false" customHeight="false" outlineLevel="0" collapsed="false">
      <c r="A58" s="59" t="n">
        <v>53</v>
      </c>
      <c r="B58" s="62"/>
      <c r="C58" s="61"/>
      <c r="D58" s="61"/>
      <c r="E58" s="61"/>
      <c r="F58" s="40" t="str">
        <f aca="false">IF(COUNT(C58:D58)=0,"",C58+D58+N(E58))</f>
        <v/>
      </c>
      <c r="G58" s="34" t="str">
        <f aca="false">IF(F58="","",IF(F58&gt;=Umbrales!$B$9,Umbrales!$A$9,IF(F58&gt;=Umbrales!$B$8,Umbrales!$A$8,IF(F58&gt;=Umbrales!$B$7,Umbrales!$A$7,Umbrales!$A$6))))</f>
        <v/>
      </c>
      <c r="H58" s="9"/>
    </row>
    <row r="59" customFormat="false" ht="15" hidden="false" customHeight="false" outlineLevel="0" collapsed="false">
      <c r="A59" s="59" t="n">
        <v>54</v>
      </c>
      <c r="B59" s="62"/>
      <c r="C59" s="61"/>
      <c r="D59" s="61"/>
      <c r="E59" s="61"/>
      <c r="F59" s="40" t="str">
        <f aca="false">IF(COUNT(C59:D59)=0,"",C59+D59+N(E59))</f>
        <v/>
      </c>
      <c r="G59" s="34" t="str">
        <f aca="false">IF(F59="","",IF(F59&gt;=Umbrales!$B$9,Umbrales!$A$9,IF(F59&gt;=Umbrales!$B$8,Umbrales!$A$8,IF(F59&gt;=Umbrales!$B$7,Umbrales!$A$7,Umbrales!$A$6))))</f>
        <v/>
      </c>
      <c r="H59" s="9"/>
    </row>
    <row r="60" customFormat="false" ht="15" hidden="false" customHeight="false" outlineLevel="0" collapsed="false">
      <c r="A60" s="59" t="n">
        <v>55</v>
      </c>
      <c r="B60" s="62"/>
      <c r="C60" s="61"/>
      <c r="D60" s="61"/>
      <c r="E60" s="61"/>
      <c r="F60" s="40" t="str">
        <f aca="false">IF(COUNT(C60:D60)=0,"",C60+D60+N(E60))</f>
        <v/>
      </c>
      <c r="G60" s="34" t="str">
        <f aca="false">IF(F60="","",IF(F60&gt;=Umbrales!$B$9,Umbrales!$A$9,IF(F60&gt;=Umbrales!$B$8,Umbrales!$A$8,IF(F60&gt;=Umbrales!$B$7,Umbrales!$A$7,Umbrales!$A$6))))</f>
        <v/>
      </c>
      <c r="H60" s="9"/>
    </row>
    <row r="61" customFormat="false" ht="15" hidden="false" customHeight="false" outlineLevel="0" collapsed="false">
      <c r="A61" s="59" t="n">
        <v>56</v>
      </c>
      <c r="B61" s="62"/>
      <c r="C61" s="61"/>
      <c r="D61" s="61"/>
      <c r="E61" s="61"/>
      <c r="F61" s="40" t="str">
        <f aca="false">IF(COUNT(C61:D61)=0,"",C61+D61+N(E61))</f>
        <v/>
      </c>
      <c r="G61" s="34" t="str">
        <f aca="false">IF(F61="","",IF(F61&gt;=Umbrales!$B$9,Umbrales!$A$9,IF(F61&gt;=Umbrales!$B$8,Umbrales!$A$8,IF(F61&gt;=Umbrales!$B$7,Umbrales!$A$7,Umbrales!$A$6))))</f>
        <v/>
      </c>
      <c r="H61" s="9"/>
    </row>
    <row r="62" customFormat="false" ht="15" hidden="false" customHeight="false" outlineLevel="0" collapsed="false">
      <c r="A62" s="59" t="n">
        <v>57</v>
      </c>
      <c r="B62" s="62"/>
      <c r="C62" s="61"/>
      <c r="D62" s="61"/>
      <c r="E62" s="61"/>
      <c r="F62" s="40" t="str">
        <f aca="false">IF(COUNT(C62:D62)=0,"",C62+D62+N(E62))</f>
        <v/>
      </c>
      <c r="G62" s="34" t="str">
        <f aca="false">IF(F62="","",IF(F62&gt;=Umbrales!$B$9,Umbrales!$A$9,IF(F62&gt;=Umbrales!$B$8,Umbrales!$A$8,IF(F62&gt;=Umbrales!$B$7,Umbrales!$A$7,Umbrales!$A$6))))</f>
        <v/>
      </c>
      <c r="H62" s="9"/>
    </row>
    <row r="63" customFormat="false" ht="15" hidden="false" customHeight="false" outlineLevel="0" collapsed="false">
      <c r="A63" s="59" t="n">
        <v>58</v>
      </c>
      <c r="B63" s="62"/>
      <c r="C63" s="61"/>
      <c r="D63" s="61"/>
      <c r="E63" s="61"/>
      <c r="F63" s="40" t="str">
        <f aca="false">IF(COUNT(C63:D63)=0,"",C63+D63+N(E63))</f>
        <v/>
      </c>
      <c r="G63" s="34" t="str">
        <f aca="false">IF(F63="","",IF(F63&gt;=Umbrales!$B$9,Umbrales!$A$9,IF(F63&gt;=Umbrales!$B$8,Umbrales!$A$8,IF(F63&gt;=Umbrales!$B$7,Umbrales!$A$7,Umbrales!$A$6))))</f>
        <v/>
      </c>
      <c r="H63" s="9"/>
    </row>
    <row r="64" customFormat="false" ht="15" hidden="false" customHeight="false" outlineLevel="0" collapsed="false">
      <c r="A64" s="59" t="n">
        <v>59</v>
      </c>
      <c r="B64" s="62"/>
      <c r="C64" s="61"/>
      <c r="D64" s="61"/>
      <c r="E64" s="61"/>
      <c r="F64" s="40" t="str">
        <f aca="false">IF(COUNT(C64:D64)=0,"",C64+D64+N(E64))</f>
        <v/>
      </c>
      <c r="G64" s="34" t="str">
        <f aca="false">IF(F64="","",IF(F64&gt;=Umbrales!$B$9,Umbrales!$A$9,IF(F64&gt;=Umbrales!$B$8,Umbrales!$A$8,IF(F64&gt;=Umbrales!$B$7,Umbrales!$A$7,Umbrales!$A$6))))</f>
        <v/>
      </c>
      <c r="H64" s="9"/>
    </row>
    <row r="65" customFormat="false" ht="15" hidden="false" customHeight="false" outlineLevel="0" collapsed="false">
      <c r="A65" s="59" t="n">
        <v>60</v>
      </c>
      <c r="B65" s="62"/>
      <c r="C65" s="61"/>
      <c r="D65" s="61"/>
      <c r="E65" s="61"/>
      <c r="F65" s="40" t="str">
        <f aca="false">IF(COUNT(C65:D65)=0,"",C65+D65+N(E65))</f>
        <v/>
      </c>
      <c r="G65" s="34" t="str">
        <f aca="false">IF(F65="","",IF(F65&gt;=Umbrales!$B$9,Umbrales!$A$9,IF(F65&gt;=Umbrales!$B$8,Umbrales!$A$8,IF(F65&gt;=Umbrales!$B$7,Umbrales!$A$7,Umbrales!$A$6))))</f>
        <v/>
      </c>
      <c r="H65" s="9"/>
    </row>
    <row r="66" customFormat="false" ht="15" hidden="false" customHeight="false" outlineLevel="0" collapsed="false">
      <c r="A66" s="59" t="n">
        <v>61</v>
      </c>
      <c r="B66" s="62"/>
      <c r="C66" s="61"/>
      <c r="D66" s="61"/>
      <c r="E66" s="61"/>
      <c r="F66" s="40" t="str">
        <f aca="false">IF(COUNT(C66:D66)=0,"",C66+D66+N(E66))</f>
        <v/>
      </c>
      <c r="G66" s="34" t="str">
        <f aca="false">IF(F66="","",IF(F66&gt;=Umbrales!$B$9,Umbrales!$A$9,IF(F66&gt;=Umbrales!$B$8,Umbrales!$A$8,IF(F66&gt;=Umbrales!$B$7,Umbrales!$A$7,Umbrales!$A$6))))</f>
        <v/>
      </c>
      <c r="H66" s="9"/>
    </row>
    <row r="67" customFormat="false" ht="15" hidden="false" customHeight="false" outlineLevel="0" collapsed="false">
      <c r="A67" s="59" t="n">
        <v>62</v>
      </c>
      <c r="B67" s="62"/>
      <c r="C67" s="61"/>
      <c r="D67" s="61"/>
      <c r="E67" s="61"/>
      <c r="F67" s="40" t="str">
        <f aca="false">IF(COUNT(C67:D67)=0,"",C67+D67+N(E67))</f>
        <v/>
      </c>
      <c r="G67" s="34" t="str">
        <f aca="false">IF(F67="","",IF(F67&gt;=Umbrales!$B$9,Umbrales!$A$9,IF(F67&gt;=Umbrales!$B$8,Umbrales!$A$8,IF(F67&gt;=Umbrales!$B$7,Umbrales!$A$7,Umbrales!$A$6))))</f>
        <v/>
      </c>
      <c r="H67" s="9"/>
    </row>
    <row r="68" customFormat="false" ht="15" hidden="false" customHeight="false" outlineLevel="0" collapsed="false">
      <c r="A68" s="59" t="n">
        <v>63</v>
      </c>
      <c r="B68" s="62"/>
      <c r="C68" s="61"/>
      <c r="D68" s="61"/>
      <c r="E68" s="61"/>
      <c r="F68" s="40" t="str">
        <f aca="false">IF(COUNT(C68:D68)=0,"",C68+D68+N(E68))</f>
        <v/>
      </c>
      <c r="G68" s="34" t="str">
        <f aca="false">IF(F68="","",IF(F68&gt;=Umbrales!$B$9,Umbrales!$A$9,IF(F68&gt;=Umbrales!$B$8,Umbrales!$A$8,IF(F68&gt;=Umbrales!$B$7,Umbrales!$A$7,Umbrales!$A$6))))</f>
        <v/>
      </c>
      <c r="H68" s="9"/>
    </row>
    <row r="69" customFormat="false" ht="15" hidden="false" customHeight="false" outlineLevel="0" collapsed="false">
      <c r="A69" s="59" t="n">
        <v>64</v>
      </c>
      <c r="B69" s="62"/>
      <c r="C69" s="61"/>
      <c r="D69" s="61"/>
      <c r="E69" s="61"/>
      <c r="F69" s="40" t="str">
        <f aca="false">IF(COUNT(C69:D69)=0,"",C69+D69+N(E69))</f>
        <v/>
      </c>
      <c r="G69" s="34" t="str">
        <f aca="false">IF(F69="","",IF(F69&gt;=Umbrales!$B$9,Umbrales!$A$9,IF(F69&gt;=Umbrales!$B$8,Umbrales!$A$8,IF(F69&gt;=Umbrales!$B$7,Umbrales!$A$7,Umbrales!$A$6))))</f>
        <v/>
      </c>
      <c r="H69" s="9"/>
    </row>
    <row r="70" customFormat="false" ht="15" hidden="false" customHeight="false" outlineLevel="0" collapsed="false">
      <c r="A70" s="59" t="n">
        <v>65</v>
      </c>
      <c r="B70" s="62"/>
      <c r="C70" s="61"/>
      <c r="D70" s="61"/>
      <c r="E70" s="61"/>
      <c r="F70" s="40" t="str">
        <f aca="false">IF(COUNT(C70:D70)=0,"",C70+D70+N(E70))</f>
        <v/>
      </c>
      <c r="G70" s="34" t="str">
        <f aca="false">IF(F70="","",IF(F70&gt;=Umbrales!$B$9,Umbrales!$A$9,IF(F70&gt;=Umbrales!$B$8,Umbrales!$A$8,IF(F70&gt;=Umbrales!$B$7,Umbrales!$A$7,Umbrales!$A$6))))</f>
        <v/>
      </c>
      <c r="H70" s="9"/>
    </row>
    <row r="71" customFormat="false" ht="15" hidden="false" customHeight="false" outlineLevel="0" collapsed="false">
      <c r="A71" s="59" t="n">
        <v>66</v>
      </c>
      <c r="B71" s="62"/>
      <c r="C71" s="61"/>
      <c r="D71" s="61"/>
      <c r="E71" s="61"/>
      <c r="F71" s="40" t="str">
        <f aca="false">IF(COUNT(C71:D71)=0,"",C71+D71+N(E71))</f>
        <v/>
      </c>
      <c r="G71" s="34" t="str">
        <f aca="false">IF(F71="","",IF(F71&gt;=Umbrales!$B$9,Umbrales!$A$9,IF(F71&gt;=Umbrales!$B$8,Umbrales!$A$8,IF(F71&gt;=Umbrales!$B$7,Umbrales!$A$7,Umbrales!$A$6))))</f>
        <v/>
      </c>
      <c r="H71" s="9"/>
    </row>
    <row r="72" customFormat="false" ht="15" hidden="false" customHeight="false" outlineLevel="0" collapsed="false">
      <c r="A72" s="59" t="n">
        <v>67</v>
      </c>
      <c r="B72" s="62"/>
      <c r="C72" s="61"/>
      <c r="D72" s="61"/>
      <c r="E72" s="61"/>
      <c r="F72" s="40" t="str">
        <f aca="false">IF(COUNT(C72:D72)=0,"",C72+D72+N(E72))</f>
        <v/>
      </c>
      <c r="G72" s="34" t="str">
        <f aca="false">IF(F72="","",IF(F72&gt;=Umbrales!$B$9,Umbrales!$A$9,IF(F72&gt;=Umbrales!$B$8,Umbrales!$A$8,IF(F72&gt;=Umbrales!$B$7,Umbrales!$A$7,Umbrales!$A$6))))</f>
        <v/>
      </c>
      <c r="H72" s="9"/>
    </row>
    <row r="73" customFormat="false" ht="15" hidden="false" customHeight="false" outlineLevel="0" collapsed="false">
      <c r="A73" s="59" t="n">
        <v>68</v>
      </c>
      <c r="B73" s="62"/>
      <c r="C73" s="61"/>
      <c r="D73" s="61"/>
      <c r="E73" s="61"/>
      <c r="F73" s="40" t="str">
        <f aca="false">IF(COUNT(C73:D73)=0,"",C73+D73+N(E73))</f>
        <v/>
      </c>
      <c r="G73" s="34" t="str">
        <f aca="false">IF(F73="","",IF(F73&gt;=Umbrales!$B$9,Umbrales!$A$9,IF(F73&gt;=Umbrales!$B$8,Umbrales!$A$8,IF(F73&gt;=Umbrales!$B$7,Umbrales!$A$7,Umbrales!$A$6))))</f>
        <v/>
      </c>
      <c r="H73" s="9"/>
    </row>
    <row r="74" customFormat="false" ht="15" hidden="false" customHeight="false" outlineLevel="0" collapsed="false">
      <c r="A74" s="59" t="n">
        <v>69</v>
      </c>
      <c r="B74" s="62"/>
      <c r="C74" s="61"/>
      <c r="D74" s="61"/>
      <c r="E74" s="61"/>
      <c r="F74" s="40" t="str">
        <f aca="false">IF(COUNT(C74:D74)=0,"",C74+D74+N(E74))</f>
        <v/>
      </c>
      <c r="G74" s="34" t="str">
        <f aca="false">IF(F74="","",IF(F74&gt;=Umbrales!$B$9,Umbrales!$A$9,IF(F74&gt;=Umbrales!$B$8,Umbrales!$A$8,IF(F74&gt;=Umbrales!$B$7,Umbrales!$A$7,Umbrales!$A$6))))</f>
        <v/>
      </c>
      <c r="H74" s="9"/>
    </row>
    <row r="75" customFormat="false" ht="15" hidden="false" customHeight="false" outlineLevel="0" collapsed="false">
      <c r="A75" s="59" t="n">
        <v>70</v>
      </c>
      <c r="B75" s="62"/>
      <c r="C75" s="61"/>
      <c r="D75" s="61"/>
      <c r="E75" s="61"/>
      <c r="F75" s="40" t="str">
        <f aca="false">IF(COUNT(C75:D75)=0,"",C75+D75+N(E75))</f>
        <v/>
      </c>
      <c r="G75" s="34" t="str">
        <f aca="false">IF(F75="","",IF(F75&gt;=Umbrales!$B$9,Umbrales!$A$9,IF(F75&gt;=Umbrales!$B$8,Umbrales!$A$8,IF(F75&gt;=Umbrales!$B$7,Umbrales!$A$7,Umbrales!$A$6))))</f>
        <v/>
      </c>
      <c r="H75" s="9"/>
    </row>
    <row r="76" customFormat="false" ht="15" hidden="false" customHeight="false" outlineLevel="0" collapsed="false">
      <c r="A76" s="59" t="n">
        <v>71</v>
      </c>
      <c r="B76" s="62"/>
      <c r="C76" s="61"/>
      <c r="D76" s="61"/>
      <c r="E76" s="61"/>
      <c r="F76" s="40" t="str">
        <f aca="false">IF(COUNT(C76:D76)=0,"",C76+D76+N(E76))</f>
        <v/>
      </c>
      <c r="G76" s="34" t="str">
        <f aca="false">IF(F76="","",IF(F76&gt;=Umbrales!$B$9,Umbrales!$A$9,IF(F76&gt;=Umbrales!$B$8,Umbrales!$A$8,IF(F76&gt;=Umbrales!$B$7,Umbrales!$A$7,Umbrales!$A$6))))</f>
        <v/>
      </c>
      <c r="H76" s="9"/>
    </row>
    <row r="77" customFormat="false" ht="15" hidden="false" customHeight="false" outlineLevel="0" collapsed="false">
      <c r="A77" s="59" t="n">
        <v>72</v>
      </c>
      <c r="B77" s="62"/>
      <c r="C77" s="61"/>
      <c r="D77" s="61"/>
      <c r="E77" s="61"/>
      <c r="F77" s="40" t="str">
        <f aca="false">IF(COUNT(C77:D77)=0,"",C77+D77+N(E77))</f>
        <v/>
      </c>
      <c r="G77" s="34" t="str">
        <f aca="false">IF(F77="","",IF(F77&gt;=Umbrales!$B$9,Umbrales!$A$9,IF(F77&gt;=Umbrales!$B$8,Umbrales!$A$8,IF(F77&gt;=Umbrales!$B$7,Umbrales!$A$7,Umbrales!$A$6))))</f>
        <v/>
      </c>
      <c r="H77" s="9"/>
    </row>
    <row r="78" customFormat="false" ht="15" hidden="false" customHeight="false" outlineLevel="0" collapsed="false">
      <c r="A78" s="59" t="n">
        <v>73</v>
      </c>
      <c r="B78" s="62"/>
      <c r="C78" s="61"/>
      <c r="D78" s="61"/>
      <c r="E78" s="61"/>
      <c r="F78" s="40" t="str">
        <f aca="false">IF(COUNT(C78:D78)=0,"",C78+D78+N(E78))</f>
        <v/>
      </c>
      <c r="G78" s="34" t="str">
        <f aca="false">IF(F78="","",IF(F78&gt;=Umbrales!$B$9,Umbrales!$A$9,IF(F78&gt;=Umbrales!$B$8,Umbrales!$A$8,IF(F78&gt;=Umbrales!$B$7,Umbrales!$A$7,Umbrales!$A$6))))</f>
        <v/>
      </c>
      <c r="H78" s="9"/>
    </row>
    <row r="79" customFormat="false" ht="15" hidden="false" customHeight="false" outlineLevel="0" collapsed="false">
      <c r="A79" s="59" t="n">
        <v>74</v>
      </c>
      <c r="B79" s="62"/>
      <c r="C79" s="61"/>
      <c r="D79" s="61"/>
      <c r="E79" s="61"/>
      <c r="F79" s="40" t="str">
        <f aca="false">IF(COUNT(C79:D79)=0,"",C79+D79+N(E79))</f>
        <v/>
      </c>
      <c r="G79" s="34" t="str">
        <f aca="false">IF(F79="","",IF(F79&gt;=Umbrales!$B$9,Umbrales!$A$9,IF(F79&gt;=Umbrales!$B$8,Umbrales!$A$8,IF(F79&gt;=Umbrales!$B$7,Umbrales!$A$7,Umbrales!$A$6))))</f>
        <v/>
      </c>
      <c r="H79" s="9"/>
    </row>
    <row r="80" customFormat="false" ht="15" hidden="false" customHeight="false" outlineLevel="0" collapsed="false">
      <c r="A80" s="59" t="n">
        <v>75</v>
      </c>
      <c r="B80" s="62"/>
      <c r="C80" s="61"/>
      <c r="D80" s="61"/>
      <c r="E80" s="61"/>
      <c r="F80" s="40" t="str">
        <f aca="false">IF(COUNT(C80:D80)=0,"",C80+D80+N(E80))</f>
        <v/>
      </c>
      <c r="G80" s="34" t="str">
        <f aca="false">IF(F80="","",IF(F80&gt;=Umbrales!$B$9,Umbrales!$A$9,IF(F80&gt;=Umbrales!$B$8,Umbrales!$A$8,IF(F80&gt;=Umbrales!$B$7,Umbrales!$A$7,Umbrales!$A$6))))</f>
        <v/>
      </c>
      <c r="H80" s="9"/>
    </row>
    <row r="81" customFormat="false" ht="15" hidden="false" customHeight="false" outlineLevel="0" collapsed="false">
      <c r="A81" s="59" t="n">
        <v>76</v>
      </c>
      <c r="B81" s="62"/>
      <c r="C81" s="61"/>
      <c r="D81" s="61"/>
      <c r="E81" s="61"/>
      <c r="F81" s="40" t="str">
        <f aca="false">IF(COUNT(C81:D81)=0,"",C81+D81+N(E81))</f>
        <v/>
      </c>
      <c r="G81" s="34" t="str">
        <f aca="false">IF(F81="","",IF(F81&gt;=Umbrales!$B$9,Umbrales!$A$9,IF(F81&gt;=Umbrales!$B$8,Umbrales!$A$8,IF(F81&gt;=Umbrales!$B$7,Umbrales!$A$7,Umbrales!$A$6))))</f>
        <v/>
      </c>
      <c r="H81" s="9"/>
    </row>
    <row r="82" customFormat="false" ht="15" hidden="false" customHeight="false" outlineLevel="0" collapsed="false">
      <c r="A82" s="59" t="n">
        <v>77</v>
      </c>
      <c r="B82" s="62"/>
      <c r="C82" s="61"/>
      <c r="D82" s="61"/>
      <c r="E82" s="61"/>
      <c r="F82" s="40" t="str">
        <f aca="false">IF(COUNT(C82:D82)=0,"",C82+D82+N(E82))</f>
        <v/>
      </c>
      <c r="G82" s="34" t="str">
        <f aca="false">IF(F82="","",IF(F82&gt;=Umbrales!$B$9,Umbrales!$A$9,IF(F82&gt;=Umbrales!$B$8,Umbrales!$A$8,IF(F82&gt;=Umbrales!$B$7,Umbrales!$A$7,Umbrales!$A$6))))</f>
        <v/>
      </c>
      <c r="H82" s="9"/>
    </row>
    <row r="83" customFormat="false" ht="15" hidden="false" customHeight="false" outlineLevel="0" collapsed="false">
      <c r="A83" s="59" t="n">
        <v>78</v>
      </c>
      <c r="B83" s="62"/>
      <c r="C83" s="61"/>
      <c r="D83" s="61"/>
      <c r="E83" s="61"/>
      <c r="F83" s="40" t="str">
        <f aca="false">IF(COUNT(C83:D83)=0,"",C83+D83+N(E83))</f>
        <v/>
      </c>
      <c r="G83" s="34" t="str">
        <f aca="false">IF(F83="","",IF(F83&gt;=Umbrales!$B$9,Umbrales!$A$9,IF(F83&gt;=Umbrales!$B$8,Umbrales!$A$8,IF(F83&gt;=Umbrales!$B$7,Umbrales!$A$7,Umbrales!$A$6))))</f>
        <v/>
      </c>
      <c r="H83" s="9"/>
    </row>
    <row r="84" customFormat="false" ht="15" hidden="false" customHeight="false" outlineLevel="0" collapsed="false">
      <c r="A84" s="59" t="n">
        <v>79</v>
      </c>
      <c r="B84" s="62"/>
      <c r="C84" s="61"/>
      <c r="D84" s="61"/>
      <c r="E84" s="61"/>
      <c r="F84" s="40" t="str">
        <f aca="false">IF(COUNT(C84:D84)=0,"",C84+D84+N(E84))</f>
        <v/>
      </c>
      <c r="G84" s="34" t="str">
        <f aca="false">IF(F84="","",IF(F84&gt;=Umbrales!$B$9,Umbrales!$A$9,IF(F84&gt;=Umbrales!$B$8,Umbrales!$A$8,IF(F84&gt;=Umbrales!$B$7,Umbrales!$A$7,Umbrales!$A$6))))</f>
        <v/>
      </c>
      <c r="H84" s="9"/>
    </row>
    <row r="85" customFormat="false" ht="15" hidden="false" customHeight="false" outlineLevel="0" collapsed="false">
      <c r="A85" s="59" t="n">
        <v>80</v>
      </c>
      <c r="B85" s="62"/>
      <c r="C85" s="61"/>
      <c r="D85" s="61"/>
      <c r="E85" s="61"/>
      <c r="F85" s="40" t="str">
        <f aca="false">IF(COUNT(C85:D85)=0,"",C85+D85+N(E85))</f>
        <v/>
      </c>
      <c r="G85" s="34" t="str">
        <f aca="false">IF(F85="","",IF(F85&gt;=Umbrales!$B$9,Umbrales!$A$9,IF(F85&gt;=Umbrales!$B$8,Umbrales!$A$8,IF(F85&gt;=Umbrales!$B$7,Umbrales!$A$7,Umbrales!$A$6))))</f>
        <v/>
      </c>
      <c r="H85" s="9"/>
    </row>
    <row r="86" customFormat="false" ht="15" hidden="false" customHeight="false" outlineLevel="0" collapsed="false">
      <c r="A86" s="59" t="n">
        <v>81</v>
      </c>
      <c r="B86" s="62"/>
      <c r="C86" s="61"/>
      <c r="D86" s="61"/>
      <c r="E86" s="61"/>
      <c r="F86" s="40" t="str">
        <f aca="false">IF(COUNT(C86:D86)=0,"",C86+D86+N(E86))</f>
        <v/>
      </c>
      <c r="G86" s="34" t="str">
        <f aca="false">IF(F86="","",IF(F86&gt;=Umbrales!$B$9,Umbrales!$A$9,IF(F86&gt;=Umbrales!$B$8,Umbrales!$A$8,IF(F86&gt;=Umbrales!$B$7,Umbrales!$A$7,Umbrales!$A$6))))</f>
        <v/>
      </c>
      <c r="H86" s="9"/>
    </row>
    <row r="87" customFormat="false" ht="15" hidden="false" customHeight="false" outlineLevel="0" collapsed="false">
      <c r="A87" s="59" t="n">
        <v>82</v>
      </c>
      <c r="B87" s="62"/>
      <c r="C87" s="61"/>
      <c r="D87" s="61"/>
      <c r="E87" s="61"/>
      <c r="F87" s="40" t="str">
        <f aca="false">IF(COUNT(C87:D87)=0,"",C87+D87+N(E87))</f>
        <v/>
      </c>
      <c r="G87" s="34" t="str">
        <f aca="false">IF(F87="","",IF(F87&gt;=Umbrales!$B$9,Umbrales!$A$9,IF(F87&gt;=Umbrales!$B$8,Umbrales!$A$8,IF(F87&gt;=Umbrales!$B$7,Umbrales!$A$7,Umbrales!$A$6))))</f>
        <v/>
      </c>
      <c r="H87" s="9"/>
    </row>
    <row r="88" customFormat="false" ht="15" hidden="false" customHeight="false" outlineLevel="0" collapsed="false">
      <c r="A88" s="59" t="n">
        <v>83</v>
      </c>
      <c r="B88" s="62"/>
      <c r="C88" s="61"/>
      <c r="D88" s="61"/>
      <c r="E88" s="61"/>
      <c r="F88" s="40" t="str">
        <f aca="false">IF(COUNT(C88:D88)=0,"",C88+D88+N(E88))</f>
        <v/>
      </c>
      <c r="G88" s="34" t="str">
        <f aca="false">IF(F88="","",IF(F88&gt;=Umbrales!$B$9,Umbrales!$A$9,IF(F88&gt;=Umbrales!$B$8,Umbrales!$A$8,IF(F88&gt;=Umbrales!$B$7,Umbrales!$A$7,Umbrales!$A$6))))</f>
        <v/>
      </c>
      <c r="H88" s="9"/>
    </row>
    <row r="89" customFormat="false" ht="15" hidden="false" customHeight="false" outlineLevel="0" collapsed="false">
      <c r="A89" s="59" t="n">
        <v>84</v>
      </c>
      <c r="B89" s="62"/>
      <c r="C89" s="61"/>
      <c r="D89" s="61"/>
      <c r="E89" s="61"/>
      <c r="F89" s="40" t="str">
        <f aca="false">IF(COUNT(C89:D89)=0,"",C89+D89+N(E89))</f>
        <v/>
      </c>
      <c r="G89" s="34" t="str">
        <f aca="false">IF(F89="","",IF(F89&gt;=Umbrales!$B$9,Umbrales!$A$9,IF(F89&gt;=Umbrales!$B$8,Umbrales!$A$8,IF(F89&gt;=Umbrales!$B$7,Umbrales!$A$7,Umbrales!$A$6))))</f>
        <v/>
      </c>
      <c r="H89" s="9"/>
    </row>
    <row r="90" customFormat="false" ht="15" hidden="false" customHeight="false" outlineLevel="0" collapsed="false">
      <c r="A90" s="59" t="n">
        <v>85</v>
      </c>
      <c r="B90" s="62"/>
      <c r="C90" s="61"/>
      <c r="D90" s="61"/>
      <c r="E90" s="61"/>
      <c r="F90" s="40" t="str">
        <f aca="false">IF(COUNT(C90:D90)=0,"",C90+D90+N(E90))</f>
        <v/>
      </c>
      <c r="G90" s="34" t="str">
        <f aca="false">IF(F90="","",IF(F90&gt;=Umbrales!$B$9,Umbrales!$A$9,IF(F90&gt;=Umbrales!$B$8,Umbrales!$A$8,IF(F90&gt;=Umbrales!$B$7,Umbrales!$A$7,Umbrales!$A$6))))</f>
        <v/>
      </c>
      <c r="H90" s="9"/>
    </row>
    <row r="91" customFormat="false" ht="15" hidden="false" customHeight="false" outlineLevel="0" collapsed="false">
      <c r="A91" s="59" t="n">
        <v>86</v>
      </c>
      <c r="B91" s="62"/>
      <c r="C91" s="61"/>
      <c r="D91" s="61"/>
      <c r="E91" s="61"/>
      <c r="F91" s="40" t="str">
        <f aca="false">IF(COUNT(C91:D91)=0,"",C91+D91+N(E91))</f>
        <v/>
      </c>
      <c r="G91" s="34" t="str">
        <f aca="false">IF(F91="","",IF(F91&gt;=Umbrales!$B$9,Umbrales!$A$9,IF(F91&gt;=Umbrales!$B$8,Umbrales!$A$8,IF(F91&gt;=Umbrales!$B$7,Umbrales!$A$7,Umbrales!$A$6))))</f>
        <v/>
      </c>
      <c r="H91" s="9"/>
    </row>
    <row r="92" customFormat="false" ht="15" hidden="false" customHeight="false" outlineLevel="0" collapsed="false">
      <c r="A92" s="59" t="n">
        <v>87</v>
      </c>
      <c r="B92" s="62"/>
      <c r="C92" s="61"/>
      <c r="D92" s="61"/>
      <c r="E92" s="61"/>
      <c r="F92" s="40" t="str">
        <f aca="false">IF(COUNT(C92:D92)=0,"",C92+D92+N(E92))</f>
        <v/>
      </c>
      <c r="G92" s="34" t="str">
        <f aca="false">IF(F92="","",IF(F92&gt;=Umbrales!$B$9,Umbrales!$A$9,IF(F92&gt;=Umbrales!$B$8,Umbrales!$A$8,IF(F92&gt;=Umbrales!$B$7,Umbrales!$A$7,Umbrales!$A$6))))</f>
        <v/>
      </c>
      <c r="H92" s="9"/>
    </row>
    <row r="93" customFormat="false" ht="15" hidden="false" customHeight="false" outlineLevel="0" collapsed="false">
      <c r="A93" s="59" t="n">
        <v>88</v>
      </c>
      <c r="B93" s="62"/>
      <c r="C93" s="61"/>
      <c r="D93" s="61"/>
      <c r="E93" s="61"/>
      <c r="F93" s="40" t="str">
        <f aca="false">IF(COUNT(C93:D93)=0,"",C93+D93+N(E93))</f>
        <v/>
      </c>
      <c r="G93" s="34" t="str">
        <f aca="false">IF(F93="","",IF(F93&gt;=Umbrales!$B$9,Umbrales!$A$9,IF(F93&gt;=Umbrales!$B$8,Umbrales!$A$8,IF(F93&gt;=Umbrales!$B$7,Umbrales!$A$7,Umbrales!$A$6))))</f>
        <v/>
      </c>
      <c r="H93" s="9"/>
    </row>
    <row r="94" customFormat="false" ht="15" hidden="false" customHeight="false" outlineLevel="0" collapsed="false">
      <c r="A94" s="59" t="n">
        <v>89</v>
      </c>
      <c r="B94" s="62"/>
      <c r="C94" s="61"/>
      <c r="D94" s="61"/>
      <c r="E94" s="61"/>
      <c r="F94" s="40" t="str">
        <f aca="false">IF(COUNT(C94:D94)=0,"",C94+D94+N(E94))</f>
        <v/>
      </c>
      <c r="G94" s="34" t="str">
        <f aca="false">IF(F94="","",IF(F94&gt;=Umbrales!$B$9,Umbrales!$A$9,IF(F94&gt;=Umbrales!$B$8,Umbrales!$A$8,IF(F94&gt;=Umbrales!$B$7,Umbrales!$A$7,Umbrales!$A$6))))</f>
        <v/>
      </c>
      <c r="H94" s="9"/>
    </row>
    <row r="95" customFormat="false" ht="15" hidden="false" customHeight="false" outlineLevel="0" collapsed="false">
      <c r="A95" s="59" t="n">
        <v>90</v>
      </c>
      <c r="B95" s="62"/>
      <c r="C95" s="61"/>
      <c r="D95" s="61"/>
      <c r="E95" s="61"/>
      <c r="F95" s="40" t="str">
        <f aca="false">IF(COUNT(C95:D95)=0,"",C95+D95+N(E95))</f>
        <v/>
      </c>
      <c r="G95" s="34" t="str">
        <f aca="false">IF(F95="","",IF(F95&gt;=Umbrales!$B$9,Umbrales!$A$9,IF(F95&gt;=Umbrales!$B$8,Umbrales!$A$8,IF(F95&gt;=Umbrales!$B$7,Umbrales!$A$7,Umbrales!$A$6))))</f>
        <v/>
      </c>
      <c r="H95" s="9"/>
    </row>
    <row r="96" customFormat="false" ht="15" hidden="false" customHeight="false" outlineLevel="0" collapsed="false">
      <c r="A96" s="59" t="n">
        <v>91</v>
      </c>
      <c r="B96" s="62"/>
      <c r="C96" s="61"/>
      <c r="D96" s="61"/>
      <c r="E96" s="61"/>
      <c r="F96" s="40" t="str">
        <f aca="false">IF(COUNT(C96:D96)=0,"",C96+D96+N(E96))</f>
        <v/>
      </c>
      <c r="G96" s="34" t="str">
        <f aca="false">IF(F96="","",IF(F96&gt;=Umbrales!$B$9,Umbrales!$A$9,IF(F96&gt;=Umbrales!$B$8,Umbrales!$A$8,IF(F96&gt;=Umbrales!$B$7,Umbrales!$A$7,Umbrales!$A$6))))</f>
        <v/>
      </c>
      <c r="H96" s="9"/>
    </row>
    <row r="97" customFormat="false" ht="15" hidden="false" customHeight="false" outlineLevel="0" collapsed="false">
      <c r="A97" s="59" t="n">
        <v>92</v>
      </c>
      <c r="B97" s="62"/>
      <c r="C97" s="61"/>
      <c r="D97" s="61"/>
      <c r="E97" s="61"/>
      <c r="F97" s="40" t="str">
        <f aca="false">IF(COUNT(C97:D97)=0,"",C97+D97+N(E97))</f>
        <v/>
      </c>
      <c r="G97" s="34" t="str">
        <f aca="false">IF(F97="","",IF(F97&gt;=Umbrales!$B$9,Umbrales!$A$9,IF(F97&gt;=Umbrales!$B$8,Umbrales!$A$8,IF(F97&gt;=Umbrales!$B$7,Umbrales!$A$7,Umbrales!$A$6))))</f>
        <v/>
      </c>
      <c r="H97" s="9"/>
    </row>
    <row r="98" customFormat="false" ht="15" hidden="false" customHeight="false" outlineLevel="0" collapsed="false">
      <c r="A98" s="59" t="n">
        <v>93</v>
      </c>
      <c r="B98" s="62"/>
      <c r="C98" s="61"/>
      <c r="D98" s="61"/>
      <c r="E98" s="61"/>
      <c r="F98" s="40" t="str">
        <f aca="false">IF(COUNT(C98:D98)=0,"",C98+D98+N(E98))</f>
        <v/>
      </c>
      <c r="G98" s="34" t="str">
        <f aca="false">IF(F98="","",IF(F98&gt;=Umbrales!$B$9,Umbrales!$A$9,IF(F98&gt;=Umbrales!$B$8,Umbrales!$A$8,IF(F98&gt;=Umbrales!$B$7,Umbrales!$A$7,Umbrales!$A$6))))</f>
        <v/>
      </c>
      <c r="H98" s="9"/>
    </row>
    <row r="99" customFormat="false" ht="15" hidden="false" customHeight="false" outlineLevel="0" collapsed="false">
      <c r="A99" s="59" t="n">
        <v>94</v>
      </c>
      <c r="B99" s="62"/>
      <c r="C99" s="61"/>
      <c r="D99" s="61"/>
      <c r="E99" s="61"/>
      <c r="F99" s="40" t="str">
        <f aca="false">IF(COUNT(C99:D99)=0,"",C99+D99+N(E99))</f>
        <v/>
      </c>
      <c r="G99" s="34" t="str">
        <f aca="false">IF(F99="","",IF(F99&gt;=Umbrales!$B$9,Umbrales!$A$9,IF(F99&gt;=Umbrales!$B$8,Umbrales!$A$8,IF(F99&gt;=Umbrales!$B$7,Umbrales!$A$7,Umbrales!$A$6))))</f>
        <v/>
      </c>
      <c r="H99" s="9"/>
    </row>
    <row r="100" customFormat="false" ht="15" hidden="false" customHeight="false" outlineLevel="0" collapsed="false">
      <c r="A100" s="59" t="n">
        <v>95</v>
      </c>
      <c r="B100" s="62"/>
      <c r="C100" s="61"/>
      <c r="D100" s="61"/>
      <c r="E100" s="61"/>
      <c r="F100" s="40" t="str">
        <f aca="false">IF(COUNT(C100:D100)=0,"",C100+D100+N(E100))</f>
        <v/>
      </c>
      <c r="G100" s="34" t="str">
        <f aca="false">IF(F100="","",IF(F100&gt;=Umbrales!$B$9,Umbrales!$A$9,IF(F100&gt;=Umbrales!$B$8,Umbrales!$A$8,IF(F100&gt;=Umbrales!$B$7,Umbrales!$A$7,Umbrales!$A$6))))</f>
        <v/>
      </c>
      <c r="H100" s="9"/>
    </row>
    <row r="101" customFormat="false" ht="15" hidden="false" customHeight="false" outlineLevel="0" collapsed="false">
      <c r="A101" s="59" t="n">
        <v>96</v>
      </c>
      <c r="B101" s="62"/>
      <c r="C101" s="61"/>
      <c r="D101" s="61"/>
      <c r="E101" s="61"/>
      <c r="F101" s="40" t="str">
        <f aca="false">IF(COUNT(C101:D101)=0,"",C101+D101+N(E101))</f>
        <v/>
      </c>
      <c r="G101" s="34" t="str">
        <f aca="false">IF(F101="","",IF(F101&gt;=Umbrales!$B$9,Umbrales!$A$9,IF(F101&gt;=Umbrales!$B$8,Umbrales!$A$8,IF(F101&gt;=Umbrales!$B$7,Umbrales!$A$7,Umbrales!$A$6))))</f>
        <v/>
      </c>
      <c r="H101" s="9"/>
    </row>
    <row r="102" customFormat="false" ht="15" hidden="false" customHeight="false" outlineLevel="0" collapsed="false">
      <c r="A102" s="59" t="n">
        <v>97</v>
      </c>
      <c r="B102" s="62"/>
      <c r="C102" s="61"/>
      <c r="D102" s="61"/>
      <c r="E102" s="61"/>
      <c r="F102" s="40" t="str">
        <f aca="false">IF(COUNT(C102:D102)=0,"",C102+D102+N(E102))</f>
        <v/>
      </c>
      <c r="G102" s="34" t="str">
        <f aca="false">IF(F102="","",IF(F102&gt;=Umbrales!$B$9,Umbrales!$A$9,IF(F102&gt;=Umbrales!$B$8,Umbrales!$A$8,IF(F102&gt;=Umbrales!$B$7,Umbrales!$A$7,Umbrales!$A$6))))</f>
        <v/>
      </c>
      <c r="H102" s="9"/>
    </row>
    <row r="103" customFormat="false" ht="15" hidden="false" customHeight="false" outlineLevel="0" collapsed="false">
      <c r="A103" s="59" t="n">
        <v>98</v>
      </c>
      <c r="B103" s="62"/>
      <c r="C103" s="61"/>
      <c r="D103" s="61"/>
      <c r="E103" s="61"/>
      <c r="F103" s="40" t="str">
        <f aca="false">IF(COUNT(C103:D103)=0,"",C103+D103+N(E103))</f>
        <v/>
      </c>
      <c r="G103" s="34" t="str">
        <f aca="false">IF(F103="","",IF(F103&gt;=Umbrales!$B$9,Umbrales!$A$9,IF(F103&gt;=Umbrales!$B$8,Umbrales!$A$8,IF(F103&gt;=Umbrales!$B$7,Umbrales!$A$7,Umbrales!$A$6))))</f>
        <v/>
      </c>
      <c r="H103" s="9"/>
    </row>
    <row r="104" customFormat="false" ht="15" hidden="false" customHeight="false" outlineLevel="0" collapsed="false">
      <c r="A104" s="59" t="n">
        <v>99</v>
      </c>
      <c r="B104" s="62"/>
      <c r="C104" s="61"/>
      <c r="D104" s="61"/>
      <c r="E104" s="61"/>
      <c r="F104" s="40" t="str">
        <f aca="false">IF(COUNT(C104:D104)=0,"",C104+D104+N(E104))</f>
        <v/>
      </c>
      <c r="G104" s="34" t="str">
        <f aca="false">IF(F104="","",IF(F104&gt;=Umbrales!$B$9,Umbrales!$A$9,IF(F104&gt;=Umbrales!$B$8,Umbrales!$A$8,IF(F104&gt;=Umbrales!$B$7,Umbrales!$A$7,Umbrales!$A$6))))</f>
        <v/>
      </c>
      <c r="H104" s="9"/>
    </row>
    <row r="105" customFormat="false" ht="15" hidden="false" customHeight="false" outlineLevel="0" collapsed="false">
      <c r="A105" s="59" t="n">
        <v>100</v>
      </c>
      <c r="B105" s="62"/>
      <c r="C105" s="61"/>
      <c r="D105" s="61"/>
      <c r="E105" s="61"/>
      <c r="F105" s="40" t="str">
        <f aca="false">IF(COUNT(C105:D105)=0,"",C105+D105+N(E105))</f>
        <v/>
      </c>
      <c r="G105" s="34" t="str">
        <f aca="false">IF(F105="","",IF(F105&gt;=Umbrales!$B$9,Umbrales!$A$9,IF(F105&gt;=Umbrales!$B$8,Umbrales!$A$8,IF(F105&gt;=Umbrales!$B$7,Umbrales!$A$7,Umbrales!$A$6))))</f>
        <v/>
      </c>
      <c r="H105" s="9"/>
    </row>
    <row r="107" customFormat="false" ht="15" hidden="false" customHeight="false" outlineLevel="0" collapsed="false">
      <c r="B107" s="63" t="s">
        <v>191</v>
      </c>
    </row>
    <row r="108" customFormat="false" ht="19.5" hidden="false" customHeight="true" outlineLevel="0" collapsed="false">
      <c r="B108" s="35" t="s">
        <v>192</v>
      </c>
      <c r="C108" s="29"/>
      <c r="D108" s="64" t="n">
        <f aca="false">COUNT(F6:F105)</f>
        <v>1</v>
      </c>
      <c r="E108" s="65" t="s">
        <v>193</v>
      </c>
      <c r="F108" s="65"/>
      <c r="G108" s="65"/>
      <c r="H108" s="65"/>
    </row>
    <row r="109" customFormat="false" ht="19.5" hidden="false" customHeight="true" outlineLevel="0" collapsed="false">
      <c r="B109" s="35" t="s">
        <v>194</v>
      </c>
      <c r="C109" s="29"/>
      <c r="D109" s="64" t="n">
        <f aca="false">COUNTIF(H6:H105,"Cerró")</f>
        <v>1</v>
      </c>
      <c r="E109" s="65"/>
      <c r="F109" s="65"/>
      <c r="G109" s="65"/>
      <c r="H109" s="65"/>
    </row>
    <row r="110" customFormat="false" ht="19.5" hidden="false" customHeight="true" outlineLevel="0" collapsed="false">
      <c r="B110" s="35" t="s">
        <v>195</v>
      </c>
      <c r="C110" s="29"/>
      <c r="D110" s="64" t="n">
        <f aca="false">COUNTIFS(H6:H105,"Cerró",F6:F105,"&gt;="&amp;Umbrales!$B$8)</f>
        <v>1</v>
      </c>
      <c r="E110" s="65" t="s">
        <v>196</v>
      </c>
      <c r="F110" s="65"/>
      <c r="G110" s="65"/>
      <c r="H110" s="65"/>
    </row>
    <row r="111" customFormat="false" ht="19.5" hidden="false" customHeight="true" outlineLevel="0" collapsed="false">
      <c r="B111" s="35" t="s">
        <v>197</v>
      </c>
      <c r="C111" s="29"/>
      <c r="D111" s="66" t="n">
        <f aca="false">IFERROR(D110/D109,"")</f>
        <v>1</v>
      </c>
      <c r="E111" s="65" t="s">
        <v>198</v>
      </c>
      <c r="F111" s="65"/>
      <c r="G111" s="65"/>
      <c r="H111" s="65"/>
    </row>
    <row r="112" customFormat="false" ht="19.5" hidden="false" customHeight="true" outlineLevel="0" collapsed="false">
      <c r="B112" s="35" t="s">
        <v>199</v>
      </c>
      <c r="C112" s="29"/>
      <c r="D112" s="64" t="n">
        <f aca="false">COUNTIFS(H6:H105,"Ventas lo rechazó",F6:F105,"&gt;="&amp;Umbrales!$B$8)</f>
        <v>0</v>
      </c>
      <c r="E112" s="65" t="s">
        <v>200</v>
      </c>
      <c r="F112" s="65"/>
      <c r="G112" s="65"/>
      <c r="H112" s="65"/>
    </row>
    <row r="113" customFormat="false" ht="19.5" hidden="false" customHeight="true" outlineLevel="0" collapsed="false">
      <c r="B113" s="35" t="s">
        <v>201</v>
      </c>
      <c r="C113" s="29"/>
      <c r="D113" s="64" t="n">
        <f aca="false">IFERROR(AVERAGEIF(H6:H105,"Cerró",F6:F105),"")</f>
        <v>77</v>
      </c>
      <c r="E113" s="65" t="s">
        <v>202</v>
      </c>
      <c r="F113" s="65"/>
      <c r="G113" s="65"/>
      <c r="H113" s="65"/>
    </row>
    <row r="114" customFormat="false" ht="19.5" hidden="false" customHeight="true" outlineLevel="0" collapsed="false">
      <c r="B114" s="35" t="s">
        <v>203</v>
      </c>
      <c r="C114" s="29"/>
      <c r="D114" s="64" t="str">
        <f aca="false">IFERROR(AVERAGEIF(H6:H105,"Ventas lo rechazó",F6:F105),"")</f>
        <v/>
      </c>
      <c r="E114" s="65" t="s">
        <v>204</v>
      </c>
      <c r="F114" s="65"/>
      <c r="G114" s="65"/>
      <c r="H114" s="65"/>
    </row>
    <row r="116" customFormat="false" ht="24" hidden="false" customHeight="true" outlineLevel="0" collapsed="false">
      <c r="B116" s="67" t="s">
        <v>205</v>
      </c>
      <c r="C116" s="67"/>
      <c r="D116" s="67"/>
      <c r="E116" s="67"/>
      <c r="F116" s="67"/>
      <c r="G116" s="67"/>
      <c r="H116" s="67"/>
    </row>
  </sheetData>
  <mergeCells count="11">
    <mergeCell ref="A1:H1"/>
    <mergeCell ref="A2:H2"/>
    <mergeCell ref="A3:H3"/>
    <mergeCell ref="E108:H108"/>
    <mergeCell ref="E109:H109"/>
    <mergeCell ref="E110:H110"/>
    <mergeCell ref="E111:H111"/>
    <mergeCell ref="E112:H112"/>
    <mergeCell ref="E113:H113"/>
    <mergeCell ref="E114:H114"/>
    <mergeCell ref="B116:H116"/>
  </mergeCells>
  <dataValidations count="2">
    <dataValidation allowBlank="true" errorStyle="stop" operator="between" showDropDown="false" showErrorMessage="false" showInputMessage="false" sqref="H6:H105" type="list">
      <formula1>"Cerró,Ventas lo rechazó,Se perdió,Sigue abierto,Sin trabajar"</formula1>
      <formula2>0</formula2>
    </dataValidation>
    <dataValidation allowBlank="true" error="Captura un número entre 0 y 50." errorStyle="stop" errorTitle="Fuera de rango" operator="between" showDropDown="false" showErrorMessage="false" showInputMessage="false" sqref="C6:D105" type="whole">
      <formula1>0</formula1>
      <formula2>50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2026-08-18T21:31:08Z</dcterms:created>
  <dc:creator>openpyxl</dc:creator>
  <dc:description/>
  <dc:language>en-US</dc:language>
  <cp:lastModifiedBy/>
  <dcterms:modified xsi:type="dcterms:W3CDTF">2026-08-18T21:31:08Z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