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éeme" sheetId="1" state="visible" r:id="rId3"/>
    <sheet name="Modelo" sheetId="2" state="visible" r:id="rId4"/>
    <sheet name="Target Account List" sheetId="3" state="visible" r:id="rId5"/>
    <sheet name="Buying group" sheetId="4" state="visible" r:id="rId6"/>
    <sheet name="Capacidad LinkedIn" sheetId="5" state="visible" r:id="rId7"/>
    <sheet name="Piloto 90 día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<sst xmlns="http://schemas.openxmlformats.org/spreadsheetml/2006/main" count="281" uniqueCount="243">
  <si>
    <t xml:space="preserve">AZUL CLARITO  ·  PLAYBOOK DE ABM PARA PyMEs</t>
  </si>
  <si>
    <t xml:space="preserve">Kit de ABM</t>
  </si>
  <si>
    <t xml:space="preserve">Acompaña al PDF «Playbook de ABM para PyMEs». v1.0 · Agosto 2026 · azulclarito.com · hola@azulclarito.mx</t>
  </si>
  <si>
    <t xml:space="preserve">Las cinco hojas</t>
  </si>
  <si>
    <t xml:space="preserve">1 · Modelo de scoring</t>
  </si>
  <si>
    <t xml:space="preserve">Los criterios y los puntos. Los números en AZUL son editables y la columna de control te avisa si un criterio se pasa de su máximo.</t>
  </si>
  <si>
    <t xml:space="preserve">2 · Target Account List</t>
  </si>
  <si>
    <t xml:space="preserve">Tu lista de cuentas. Captura los puntos por criterio en las celdas amarillas y la hoja calcula el score, el tier y qué hacer con cada cuenta.</t>
  </si>
  <si>
    <t xml:space="preserve">3 · Buying group</t>
  </si>
  <si>
    <t xml:space="preserve">El mapa del comité de compra, cuenta por cuenta. Cinco roles mínimo por cuenta tier-1, con estado y dolor hipotetizado.</t>
  </si>
  <si>
    <t xml:space="preserve">4 · Capacidad LinkedIn</t>
  </si>
  <si>
    <t xml:space="preserve">El cálculo de cuántos meses tardas en conectar con tu audiencia. Cámbiale la audiencia y las cuentas disponibles.</t>
  </si>
  <si>
    <t xml:space="preserve">5 · Piloto 90 días</t>
  </si>
  <si>
    <t xml:space="preserve">Criterios de éxito, grupo de control y el tablero de KPIs para el decision gate del día 90.</t>
  </si>
  <si>
    <t xml:space="preserve">La regla que más importa</t>
  </si>
  <si>
    <t xml:space="preserve">Si no tienes 5 contactos con rol, LinkedIn y dolor hipotetizado por cuenta tier-1, no estás haciendo ABM. La hoja «Buying group» existe para forzar ese estándar.</t>
  </si>
  <si>
    <t xml:space="preserve">Convención de colores</t>
  </si>
  <si>
    <t xml:space="preserve">Ejemplo</t>
  </si>
  <si>
    <t xml:space="preserve">Números en azul = puedes editarlos</t>
  </si>
  <si>
    <t xml:space="preserve">Celdas amarillas = donde tú capturas</t>
  </si>
  <si>
    <t xml:space="preserve">Texto negro = lo calcula una fórmula</t>
  </si>
  <si>
    <t xml:space="preserve">Los criterios, pesos y umbrales de este kit son la configuración base recomendada por Azul Clarito y deben calibrarse con los datos de cada empresa. No constituyen una garantía de resultado. No existe investigación primaria de ABM para México ni LATAM: mide contra tu propia línea base.</t>
  </si>
  <si>
    <t xml:space="preserve">Modelo de scoring de cuentas</t>
  </si>
  <si>
    <t xml:space="preserve">Fit 70 puntos + Señales 30 puntos − restas. Edita los números en azul de la columna D. La columna F avisa si un criterio se pasa de su máximo.</t>
  </si>
  <si>
    <t xml:space="preserve">Criterio</t>
  </si>
  <si>
    <t xml:space="preserve">Opción</t>
  </si>
  <si>
    <t xml:space="preserve">Tipo de suma</t>
  </si>
  <si>
    <t xml:space="preserve">Puntos</t>
  </si>
  <si>
    <t xml:space="preserve">Máximo</t>
  </si>
  <si>
    <t xml:space="preserve">Control</t>
  </si>
  <si>
    <t xml:space="preserve">F1</t>
  </si>
  <si>
    <t xml:space="preserve">3 o más veces tu ticket promedio</t>
  </si>
  <si>
    <t xml:space="preserve">Un solo renglón</t>
  </si>
  <si>
    <t xml:space="preserve">1.5 a 3 veces tu ticket</t>
  </si>
  <si>
    <t xml:space="preserve">Alrededor de tu ticket promedio</t>
  </si>
  <si>
    <t xml:space="preserve">Por debajo de tu ticket promedio</t>
  </si>
  <si>
    <t xml:space="preserve">F2</t>
  </si>
  <si>
    <t xml:space="preserve">Sub-industria y tamaño exactos del ICP</t>
  </si>
  <si>
    <t xml:space="preserve">Sub-industria correcta, tamaño al límite</t>
  </si>
  <si>
    <t xml:space="preserve">Industria adyacente</t>
  </si>
  <si>
    <t xml:space="preserve">Fuera del ICP</t>
  </si>
  <si>
    <t xml:space="preserve">F3</t>
  </si>
  <si>
    <t xml:space="preserve">Tiene el problema a escala que justifica el ticket</t>
  </si>
  <si>
    <t xml:space="preserve">Acumulable</t>
  </si>
  <si>
    <t xml:space="preserve">Terceriza o está dispuesto a tercerizar</t>
  </si>
  <si>
    <t xml:space="preserve">Hay fricción visible con su proveedor actual</t>
  </si>
  <si>
    <t xml:space="preserve">F4</t>
  </si>
  <si>
    <t xml:space="preserve">Logo ancla que abre un vertical</t>
  </si>
  <si>
    <t xml:space="preserve">Genera referidos o prueba social</t>
  </si>
  <si>
    <t xml:space="preserve">S1</t>
  </si>
  <si>
    <t xml:space="preserve">Visitó tu sitio en los últimos 30 días</t>
  </si>
  <si>
    <t xml:space="preserve">Alguien del comité aceptó tu conexión o vio tu perfil</t>
  </si>
  <si>
    <t xml:space="preserve">Pidió cotización, ficha técnica o te buscó en una expo</t>
  </si>
  <si>
    <t xml:space="preserve">S2</t>
  </si>
  <si>
    <t xml:space="preserve">Trigger de alta urgencia en los últimos 30 días</t>
  </si>
  <si>
    <t xml:space="preserve">Trigger en los últimos 90 días</t>
  </si>
  <si>
    <t xml:space="preserve">Trigger de hace más de 90 días</t>
  </si>
  <si>
    <t xml:space="preserve">Ningún trigger identificado</t>
  </si>
  <si>
    <t xml:space="preserve">A1</t>
  </si>
  <si>
    <t xml:space="preserve">Camino claro al comprador económico</t>
  </si>
  <si>
    <t xml:space="preserve">Acceso a un evaluador o usuario</t>
  </si>
  <si>
    <t xml:space="preserve">Solo contactos periféricos</t>
  </si>
  <si>
    <t xml:space="preserve">Ningún contacto identificado</t>
  </si>
  <si>
    <t xml:space="preserve">Máximo alcanzable del modelo</t>
  </si>
  <si>
    <t xml:space="preserve">RESTAS · se aplican siempre</t>
  </si>
  <si>
    <t xml:space="preserve">C</t>
  </si>
  <si>
    <t xml:space="preserve">Contrato vigente con la competencia sin fecha de vencimiento conocida</t>
  </si>
  <si>
    <t xml:space="preserve">Ya te dijeron no en los últimos 12 meses, sin cambio de contexto</t>
  </si>
  <si>
    <t xml:space="preserve">Fuera de tu radio de operación o cobertura</t>
  </si>
  <si>
    <t xml:space="preserve">Historial de impago o pleito con proveedores</t>
  </si>
  <si>
    <t xml:space="preserve">Umbrales de tier</t>
  </si>
  <si>
    <t xml:space="preserve">Tier</t>
  </si>
  <si>
    <t xml:space="preserve">Desde</t>
  </si>
  <si>
    <t xml:space="preserve">Hasta</t>
  </si>
  <si>
    <t xml:space="preserve">Modo</t>
  </si>
  <si>
    <t xml:space="preserve">Cuántas</t>
  </si>
  <si>
    <t xml:space="preserve">Qué implica</t>
  </si>
  <si>
    <t xml:space="preserve">Tier 1</t>
  </si>
  <si>
    <t xml:space="preserve">1:1</t>
  </si>
  <si>
    <t xml:space="preserve">5 – 15</t>
  </si>
  <si>
    <t xml:space="preserve">Cuentas que solas justifican el año. Atención custom cada semana.</t>
  </si>
  <si>
    <t xml:space="preserve">Tier 2</t>
  </si>
  <si>
    <t xml:space="preserve">1:few</t>
  </si>
  <si>
    <t xml:space="preserve">25 – 80</t>
  </si>
  <si>
    <t xml:space="preserve">El motor del programa. Clusters que comparten industria y dolor.</t>
  </si>
  <si>
    <t xml:space="preserve">Tier 3</t>
  </si>
  <si>
    <t xml:space="preserve">1:many</t>
  </si>
  <si>
    <t xml:space="preserve">100 – 800</t>
  </si>
  <si>
    <t xml:space="preserve">Semillero y awareness. De aquí suben los tier-2 del año que viene.</t>
  </si>
  <si>
    <t xml:space="preserve">Descartar</t>
  </si>
  <si>
    <t xml:space="preserve">—</t>
  </si>
  <si>
    <t xml:space="preserve">No las trabajes. Ocupan lugar en el reporte y no en el pipeline.</t>
  </si>
  <si>
    <t xml:space="preserve">Target Account List</t>
  </si>
  <si>
    <t xml:space="preserve">Captura los puntos de cada criterio en las columnas amarillas. El score, el tier y la acción se calculan solos. El renglón 7 trae el ejemplo del PDF — bórralo y captura tus cuentas.</t>
  </si>
  <si>
    <t xml:space="preserve">#</t>
  </si>
  <si>
    <t xml:space="preserve">Cuenta</t>
  </si>
  <si>
    <t xml:space="preserve">Sub-industria</t>
  </si>
  <si>
    <t xml:space="preserve">Ciudad / estado</t>
  </si>
  <si>
    <t xml:space="preserve">F1 valor</t>
  </si>
  <si>
    <t xml:space="preserve">F2 firmo</t>
  </si>
  <si>
    <t xml:space="preserve">F3 operativo</t>
  </si>
  <si>
    <t xml:space="preserve">F4 estratégico</t>
  </si>
  <si>
    <t xml:space="preserve">S1 intent</t>
  </si>
  <si>
    <t xml:space="preserve">S2 trigger</t>
  </si>
  <si>
    <t xml:space="preserve">A1 acceso</t>
  </si>
  <si>
    <t xml:space="preserve">Restas</t>
  </si>
  <si>
    <t xml:space="preserve">SCORE</t>
  </si>
  <si>
    <t xml:space="preserve">TIER</t>
  </si>
  <si>
    <t xml:space="preserve">máx 25</t>
  </si>
  <si>
    <t xml:space="preserve">máx 15</t>
  </si>
  <si>
    <t xml:space="preserve">máx 20</t>
  </si>
  <si>
    <t xml:space="preserve">máx 10</t>
  </si>
  <si>
    <t xml:space="preserve">máx 5</t>
  </si>
  <si>
    <t xml:space="preserve">≤ 0</t>
  </si>
  <si>
    <t xml:space="preserve">0–100</t>
  </si>
  <si>
    <t xml:space="preserve">Planta de autopartes, Silao</t>
  </si>
  <si>
    <t xml:space="preserve">Autopartes</t>
  </si>
  <si>
    <t xml:space="preserve">Guanajuato</t>
  </si>
  <si>
    <t xml:space="preserve">Distribución de la lista</t>
  </si>
  <si>
    <t xml:space="preserve">Cuentas</t>
  </si>
  <si>
    <t xml:space="preserve">Recomendado</t>
  </si>
  <si>
    <t xml:space="preserve">Total capturado</t>
  </si>
  <si>
    <t xml:space="preserve">Mapa del comité de compra</t>
  </si>
  <si>
    <t xml:space="preserve">Una tabla por cuenta tier-1. Mínimo 5 renglones llenos por cuenta: el rol, el nombre, la vía de contacto, el estado y el dolor hipotetizado. Si no puedes escribir el dolor, no sabes por qué te compraría.</t>
  </si>
  <si>
    <t xml:space="preserve">Rol del comité</t>
  </si>
  <si>
    <t xml:space="preserve">Nombre y puesto</t>
  </si>
  <si>
    <t xml:space="preserve">LinkedIn o contacto</t>
  </si>
  <si>
    <t xml:space="preserve">Estado</t>
  </si>
  <si>
    <t xml:space="preserve">Dolor hipotetizado</t>
  </si>
  <si>
    <t xml:space="preserve">Siguiente paso</t>
  </si>
  <si>
    <t xml:space="preserve">Planta de autopartes, 620 empleados, Silao</t>
  </si>
  <si>
    <t xml:space="preserve">Campeón</t>
  </si>
  <si>
    <t xml:space="preserve">Jefe de Mantenimiento</t>
  </si>
  <si>
    <t xml:space="preserve">Conectado</t>
  </si>
  <si>
    <t xml:space="preserve">La línea nueva le duplica el área a mantener sin más gente</t>
  </si>
  <si>
    <t xml:space="preserve">Evaluador técnico</t>
  </si>
  <si>
    <t xml:space="preserve">Ingeniero de Proyectos</t>
  </si>
  <si>
    <t xml:space="preserve">Que el material cumpla la especificación térmica del proceso</t>
  </si>
  <si>
    <t xml:space="preserve">Comprador económico</t>
  </si>
  <si>
    <t xml:space="preserve">Director de Planta</t>
  </si>
  <si>
    <t xml:space="preserve">Identificado</t>
  </si>
  <si>
    <t xml:space="preserve">Que la línea arranque en fecha y sin sobrecosto</t>
  </si>
  <si>
    <t xml:space="preserve">Compras</t>
  </si>
  <si>
    <t xml:space="preserve">Gerente de Compras</t>
  </si>
  <si>
    <t xml:space="preserve">Tres cotizaciones y un proveedor que cumpla papeles</t>
  </si>
  <si>
    <t xml:space="preserve">Usuario final</t>
  </si>
  <si>
    <t xml:space="preserve">Supervisor de turno</t>
  </si>
  <si>
    <t xml:space="preserve">Sin identificar</t>
  </si>
  <si>
    <t xml:space="preserve">Que la instalación no le pare la línea actual</t>
  </si>
  <si>
    <t xml:space="preserve">Control de cobertura</t>
  </si>
  <si>
    <t xml:space="preserve">Contactos capturados</t>
  </si>
  <si>
    <t xml:space="preserve">Cuentas distintas</t>
  </si>
  <si>
    <t xml:space="preserve">Cada cuenta tier-1 necesita 5 renglones como mínimo.</t>
  </si>
  <si>
    <t xml:space="preserve">Contactos por cuenta</t>
  </si>
  <si>
    <t xml:space="preserve">Debajo de 5 estás single-threaded.</t>
  </si>
  <si>
    <t xml:space="preserve">Con reunión lograda</t>
  </si>
  <si>
    <t xml:space="preserve">Todavía sin identificar</t>
  </si>
  <si>
    <t xml:space="preserve">Esta es tu lista de tareas de research.</t>
  </si>
  <si>
    <t xml:space="preserve">Capacidad de LinkedIn</t>
  </si>
  <si>
    <t xml:space="preserve">El cálculo que fija expectativas con aritmética. Cambia las celdas amarillas. Los límites de LinkedIn son observados, no publicados, y el control es semanal — no diario.</t>
  </si>
  <si>
    <t xml:space="preserve">Tus datos</t>
  </si>
  <si>
    <t xml:space="preserve">Cuentas objetivo (tier 1 + tier 2)</t>
  </si>
  <si>
    <t xml:space="preserve">De tu Target Account List.</t>
  </si>
  <si>
    <t xml:space="preserve">Contactos del comité por cuenta</t>
  </si>
  <si>
    <t xml:space="preserve">El mínimo del playbook es 5.</t>
  </si>
  <si>
    <t xml:space="preserve">Cuentas de LinkedIn disponibles</t>
  </si>
  <si>
    <t xml:space="preserve">Personas reales del equipo, no perfiles falsos.</t>
  </si>
  <si>
    <t xml:space="preserve">Invitaciones por semana y cuenta</t>
  </si>
  <si>
    <t xml:space="preserve">100 es lo seguro; hasta 200 con buena reputación.</t>
  </si>
  <si>
    <t xml:space="preserve">Tasa de aceptación esperada</t>
  </si>
  <si>
    <t xml:space="preserve">30% es un supuesto conservador para B2B en frío.</t>
  </si>
  <si>
    <t xml:space="preserve">Tasa de respuesta sobre aceptados</t>
  </si>
  <si>
    <t xml:space="preserve">De los que aceptan, cuántos contestan algo.</t>
  </si>
  <si>
    <t xml:space="preserve">Reuniones por cada 10 respuestas</t>
  </si>
  <si>
    <t xml:space="preserve">Ajústalo con tu propio histórico en cuanto lo tengas.</t>
  </si>
  <si>
    <t xml:space="preserve">El resultado</t>
  </si>
  <si>
    <t xml:space="preserve">Personas por contactar</t>
  </si>
  <si>
    <t xml:space="preserve">Cuentas × contactos por cuenta.</t>
  </si>
  <si>
    <t xml:space="preserve">Invitaciones posibles al mes</t>
  </si>
  <si>
    <t xml:space="preserve">Semanales × 4 × número de cuentas.</t>
  </si>
  <si>
    <t xml:space="preserve">Meses solo para conectar</t>
  </si>
  <si>
    <t xml:space="preserve">Y esto es solo conectar. La conversación viene después.</t>
  </si>
  <si>
    <t xml:space="preserve">Conexiones aceptadas esperadas</t>
  </si>
  <si>
    <t xml:space="preserve">Sobre el total de personas.</t>
  </si>
  <si>
    <t xml:space="preserve">Respuestas esperadas</t>
  </si>
  <si>
    <t xml:space="preserve">De los aceptados.</t>
  </si>
  <si>
    <t xml:space="preserve">Reuniones esperadas</t>
  </si>
  <si>
    <t xml:space="preserve">Con tu tasa de reuniones.</t>
  </si>
  <si>
    <t xml:space="preserve">Las tasas de aceptación, respuesta y reunión son supuestos de arranque, no benchmarks: no existe data pública confiable de estas tasas para B2B en México. Cámbialas por tus números reales en cuanto tengas 30 días de operación — a partir de ahí el cálculo deja de ser una estimación y empieza a ser un pronóstico.</t>
  </si>
  <si>
    <t xml:space="preserve">Piloto de 90 días</t>
  </si>
  <si>
    <t xml:space="preserve">Los criterios se acuerdan ANTES de lanzar. El grupo de control no es opcional: es la única prueba de que el resultado fue del programa.</t>
  </si>
  <si>
    <t xml:space="preserve">Criterios de éxito</t>
  </si>
  <si>
    <t xml:space="preserve">Métrica</t>
  </si>
  <si>
    <t xml:space="preserve">Meta</t>
  </si>
  <si>
    <t xml:space="preserve">Resultado día 90</t>
  </si>
  <si>
    <t xml:space="preserve">¿Se cumplió?</t>
  </si>
  <si>
    <t xml:space="preserve">Cuentas con engagement</t>
  </si>
  <si>
    <t xml:space="preserve">40 – 60%</t>
  </si>
  <si>
    <t xml:space="preserve">Cuentas con 2+ roles activos</t>
  </si>
  <si>
    <t xml:space="preserve">20 – 40%</t>
  </si>
  <si>
    <t xml:space="preserve">Reuniones calificadas</t>
  </si>
  <si>
    <t xml:space="preserve">3 – 6</t>
  </si>
  <si>
    <t xml:space="preserve">Lift contra el grupo de control</t>
  </si>
  <si>
    <t xml:space="preserve">Positivo y medible</t>
  </si>
  <si>
    <t xml:space="preserve">Tablero de KPIs</t>
  </si>
  <si>
    <t xml:space="preserve">KPI</t>
  </si>
  <si>
    <t xml:space="preserve">Referencia</t>
  </si>
  <si>
    <t xml:space="preserve">Tu número</t>
  </si>
  <si>
    <t xml:space="preserve">Cómo leerlo</t>
  </si>
  <si>
    <t xml:space="preserve">Cobertura del buying group</t>
  </si>
  <si>
    <t xml:space="preserve">3+ roles en 60% de las tier-1</t>
  </si>
  <si>
    <t xml:space="preserve">Es el KPI que más correlaciona con cierre.</t>
  </si>
  <si>
    <t xml:space="preserve">40–60% de la TAL activa</t>
  </si>
  <si>
    <t xml:space="preserve">Debajo de 40% el problema es el mensaje, no la lista.</t>
  </si>
  <si>
    <t xml:space="preserve">Cuentas multi-rol</t>
  </si>
  <si>
    <t xml:space="preserve">2+ roles activos en 20–40%</t>
  </si>
  <si>
    <t xml:space="preserve">Si es bajo, estás single-threaded y no lo sabes.</t>
  </si>
  <si>
    <t xml:space="preserve">MQA aceptadas por ventas</t>
  </si>
  <si>
    <t xml:space="preserve">85% o más</t>
  </si>
  <si>
    <t xml:space="preserve">Si ventas rechaza mucho, el criterio de MQA está flojo.</t>
  </si>
  <si>
    <t xml:space="preserve">3–6 en un piloto de 10–20 cuentas</t>
  </si>
  <si>
    <t xml:space="preserve">La métrica que el cliente entiende sin explicación.</t>
  </si>
  <si>
    <t xml:space="preserve">Pipeline influenciado</t>
  </si>
  <si>
    <t xml:space="preserve">Contra el grupo de control</t>
  </si>
  <si>
    <t xml:space="preserve">Sin grupo de control no sabes si funcionó el ABM o la suerte.</t>
  </si>
  <si>
    <t xml:space="preserve">Velocity del deal</t>
  </si>
  <si>
    <t xml:space="preserve">Días por etapa, vs línea base</t>
  </si>
  <si>
    <t xml:space="preserve">Donde se atora dice qué rol te falta.</t>
  </si>
  <si>
    <t xml:space="preserve">Grupo de control</t>
  </si>
  <si>
    <t xml:space="preserve">Grupo ABM</t>
  </si>
  <si>
    <t xml:space="preserve">Lift</t>
  </si>
  <si>
    <t xml:space="preserve">Cuentas en el grupo</t>
  </si>
  <si>
    <t xml:space="preserve">Reuniones logradas</t>
  </si>
  <si>
    <t xml:space="preserve">Oportunidades creadas</t>
  </si>
  <si>
    <t xml:space="preserve">Pipeline generado (MXN)</t>
  </si>
  <si>
    <t xml:space="preserve">Decision gate del día 90</t>
  </si>
  <si>
    <t xml:space="preserve">Escalar</t>
  </si>
  <si>
    <t xml:space="preserve">Funcionó. Más cuentas, más presupuesto, fase dos.</t>
  </si>
  <si>
    <t xml:space="preserve">Ajustar</t>
  </si>
  <si>
    <t xml:space="preserve">Señales mixtas. Otro ciclo cambiando ICP, mensaje o canales.</t>
  </si>
  <si>
    <t xml:space="preserve">Parar</t>
  </si>
  <si>
    <t xml:space="preserve">No hubo tracción. Se documenta por qué y se prueba otro enfoque.</t>
  </si>
  <si>
    <t xml:space="preserve">Que «parar» esté en la mesa desde el día uno es lo que hace que el piloto sea un experimento y no una venta disfrazada.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</si>
</sst>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0"/>
    <numFmt numFmtId="167" formatCode="0%"/>
    <numFmt numFmtId="168" formatCode="0.0"/>
    <numFmt numFmtId="169" formatCode="#,##0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B1240"/>
      <name val="Arial"/>
      <family val="0"/>
      <charset val="1"/>
    </font>
    <font>
      <sz val="9"/>
      <color rgb="FF555C66"/>
      <name val="Arial"/>
      <family val="0"/>
      <charset val="1"/>
    </font>
    <font>
      <b val="true"/>
      <sz val="11"/>
      <color rgb="FF0B1240"/>
      <name val="Arial"/>
      <family val="0"/>
      <charset val="1"/>
    </font>
    <font>
      <b val="true"/>
      <sz val="10"/>
      <color rgb="FF0B1240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sz val="8"/>
      <color rgb="FF8A93A0"/>
      <name val="Arial"/>
      <family val="0"/>
      <charset val="1"/>
    </font>
    <font>
      <b val="true"/>
      <sz val="10"/>
      <color rgb="FF2D45E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E5484D"/>
      <name val="Arial"/>
      <family val="0"/>
      <charset val="1"/>
    </font>
    <font>
      <sz val="9"/>
      <color rgb="FF8A93A0"/>
      <name val="Arial"/>
      <family val="0"/>
      <charset val="1"/>
    </font>
    <font>
      <i val="true"/>
      <sz val="9"/>
      <color rgb="FF8A93A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color rgb="FF0B1240"/>
      <name val="Arial"/>
      <family val="0"/>
      <charset val="1"/>
    </font>
    <font>
      <b val="true"/>
      <sz val="9"/>
      <color rgb="FF0B1240"/>
      <name val="Arial"/>
      <family val="0"/>
      <charset val="1"/>
    </font>
    <font>
      <b val="true"/>
      <sz val="11"/>
      <color rgb="FF2D45E0"/>
      <name val="Arial"/>
      <family val="0"/>
      <charset val="1"/>
    </font>
    <font>
      <sz val="10"/>
      <color rgb="FF555C66"/>
      <name val="Arial"/>
      <family val="0"/>
      <charset val="1"/>
    </font>
    <font>
      <b val="true"/>
      <sz val="12"/>
      <color rgb="FF2D45E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1240"/>
        <bgColor rgb="FF000000"/>
      </patternFill>
    </fill>
    <fill>
      <patternFill patternType="solid">
        <fgColor rgb="FFFFF2CC"/>
        <bgColor rgb="FFFEF3DC"/>
      </patternFill>
    </fill>
    <fill>
      <patternFill patternType="solid">
        <fgColor rgb="FFF4F6F8"/>
        <bgColor rgb="FFF1F3F5"/>
      </patternFill>
    </fill>
    <fill>
      <patternFill patternType="solid">
        <fgColor rgb="FFE5484D"/>
        <bgColor rgb="FF99336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E3E7EC"/>
      </left>
      <right style="thin">
        <color rgb="FFE3E7EC"/>
      </right>
      <top style="thin">
        <color rgb="FFE3E7EC"/>
      </top>
      <bottom style="thin">
        <color rgb="FFE3E7EC"/>
      </bottom>
      <diagonal/>
    </border>
    <border diagonalUp="false" diagonalDown="false">
      <left style="thin">
        <color rgb="FFE3E7EC"/>
      </left>
      <right style="thin">
        <color rgb="FFE3E7EC"/>
      </right>
      <top style="thin">
        <color rgb="FFE3E7EC"/>
      </top>
      <bottom/>
      <diagonal/>
    </border>
    <border diagonalUp="false" diagonalDown="false">
      <left style="thin">
        <color rgb="FFE3E7EC"/>
      </left>
      <right/>
      <top style="thin">
        <color rgb="FFE3E7EC"/>
      </top>
      <bottom style="thin">
        <color rgb="FFE3E7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Arial"/>
        <charset val="1"/>
        <family val="0"/>
        <b val="1"/>
        <color rgb="FF0B1240"/>
        <sz val="10"/>
      </font>
      <fill>
        <patternFill>
          <bgColor rgb="FFDFF5E9"/>
        </patternFill>
      </fill>
    </dxf>
    <dxf>
      <font>
        <name val="Arial"/>
        <charset val="1"/>
        <family val="0"/>
        <b val="1"/>
        <color rgb="FF0B1240"/>
        <sz val="10"/>
      </font>
      <fill>
        <patternFill>
          <bgColor rgb="FFE8EBFC"/>
        </patternFill>
      </fill>
    </dxf>
    <dxf>
      <font>
        <name val="Arial"/>
        <charset val="1"/>
        <family val="0"/>
        <b val="1"/>
        <color rgb="FF0B1240"/>
        <sz val="10"/>
      </font>
      <fill>
        <patternFill>
          <bgColor rgb="FFFEF3DC"/>
        </patternFill>
      </fill>
    </dxf>
    <dxf>
      <font>
        <name val="Arial"/>
        <charset val="1"/>
        <family val="0"/>
        <b val="1"/>
        <color rgb="FF0B1240"/>
        <sz val="10"/>
      </font>
      <fill>
        <patternFill>
          <bgColor rgb="FFF1F3F5"/>
        </patternFill>
      </fill>
    </dxf>
    <dxf>
      <font>
        <name val="Arial"/>
        <charset val="1"/>
        <family val="0"/>
        <b val="1"/>
        <color rgb="FF127A4E"/>
        <sz val="9"/>
      </font>
      <fill>
        <patternFill>
          <bgColor rgb="FFDFF5E9"/>
        </patternFill>
      </fill>
    </dxf>
    <dxf>
      <font>
        <name val="Arial"/>
        <charset val="1"/>
        <family val="0"/>
        <b val="1"/>
        <color rgb="FFE5484D"/>
        <sz val="9"/>
      </font>
      <fill>
        <patternFill>
          <bgColor rgb="FFFDE7E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B1240"/>
      <rgbColor rgb="FF808000"/>
      <rgbColor rgb="FF800080"/>
      <rgbColor rgb="FF127A4E"/>
      <rgbColor rgb="FFF4F6F8"/>
      <rgbColor rgb="FF808080"/>
      <rgbColor rgb="FF9999FF"/>
      <rgbColor rgb="FF993366"/>
      <rgbColor rgb="FFFFF2CC"/>
      <rgbColor rgb="FFDFF5E9"/>
      <rgbColor rgb="FF660066"/>
      <rgbColor rgb="FFFF8080"/>
      <rgbColor rgb="FF0066CC"/>
      <rgbColor rgb="FFF1F3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BFC"/>
      <rgbColor rgb="FFE3E7EC"/>
      <rgbColor rgb="FFFEF3DC"/>
      <rgbColor rgb="FF99CCFF"/>
      <rgbColor rgb="FFFF99CC"/>
      <rgbColor rgb="FFCC99FF"/>
      <rgbColor rgb="FFFDE7E8"/>
      <rgbColor rgb="FF3366FF"/>
      <rgbColor rgb="FF33CCCC"/>
      <rgbColor rgb="FF99CC00"/>
      <rgbColor rgb="FFFFCC00"/>
      <rgbColor rgb="FFFF9900"/>
      <rgbColor rgb="FFE5484D"/>
      <rgbColor rgb="FF555C66"/>
      <rgbColor rgb="FF8A93A0"/>
      <rgbColor rgb="FF003366"/>
      <rgbColor rgb="FF339966"/>
      <rgbColor rgb="FF003300"/>
      <rgbColor rgb="FF333300"/>
      <rgbColor rgb="FF993300"/>
      <rgbColor rgb="FF993366"/>
      <rgbColor rgb="FF2D45E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4"/>
    <col collapsed="false" customWidth="true" hidden="false" outlineLevel="0" max="3" min="3" style="0" width="64"/>
    <col collapsed="false" customWidth="true" hidden="false" outlineLevel="0" max="4" min="4" style="0" width="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</row>
    <row r="2" customFormat="false" ht="24" hidden="false" customHeight="true" outlineLevel="0" collapsed="false">
      <c r="A2" s="2" t="s">
        <v>1</v>
      </c>
      <c r="B2" s="2"/>
      <c r="C2" s="2"/>
      <c r="D2" s="2"/>
    </row>
    <row r="3" customFormat="false" ht="27.75" hidden="false" customHeight="true" outlineLevel="0" collapsed="false">
      <c r="A3" s="3" t="s">
        <v>2</v>
      </c>
      <c r="B3" s="3"/>
      <c r="C3" s="3"/>
      <c r="D3" s="3"/>
    </row>
    <row r="5" customFormat="false" ht="21.75" hidden="false" customHeight="true" outlineLevel="0" collapsed="false">
      <c r="B5" s="4" t="s">
        <v>3</v>
      </c>
    </row>
    <row r="6" customFormat="false" ht="42" hidden="false" customHeight="true" outlineLevel="0" collapsed="false">
      <c r="B6" s="5" t="s">
        <v>4</v>
      </c>
      <c r="C6" s="6" t="s">
        <v>5</v>
      </c>
    </row>
    <row r="7" customFormat="false" ht="42" hidden="false" customHeight="true" outlineLevel="0" collapsed="false">
      <c r="B7" s="5" t="s">
        <v>6</v>
      </c>
      <c r="C7" s="6" t="s">
        <v>7</v>
      </c>
    </row>
    <row r="8" customFormat="false" ht="42" hidden="false" customHeight="true" outlineLevel="0" collapsed="false">
      <c r="B8" s="5" t="s">
        <v>8</v>
      </c>
      <c r="C8" s="6" t="s">
        <v>9</v>
      </c>
    </row>
    <row r="9" customFormat="false" ht="42" hidden="false" customHeight="true" outlineLevel="0" collapsed="false">
      <c r="B9" s="5" t="s">
        <v>10</v>
      </c>
      <c r="C9" s="6" t="s">
        <v>11</v>
      </c>
    </row>
    <row r="10" customFormat="false" ht="42" hidden="false" customHeight="true" outlineLevel="0" collapsed="false">
      <c r="B10" s="5" t="s">
        <v>12</v>
      </c>
      <c r="C10" s="6" t="s">
        <v>13</v>
      </c>
    </row>
    <row r="11" customFormat="false" ht="42" hidden="false" customHeight="true" outlineLevel="0" collapsed="false">
      <c r="B11" s="5" t="s">
        <v>14</v>
      </c>
      <c r="C11" s="6" t="s">
        <v>15</v>
      </c>
    </row>
    <row r="13" customFormat="false" ht="15" hidden="false" customHeight="false" outlineLevel="0" collapsed="false">
      <c r="B13" s="4" t="s">
        <v>16</v>
      </c>
    </row>
    <row r="14" customFormat="false" ht="18" hidden="false" customHeight="true" outlineLevel="0" collapsed="false">
      <c r="B14" s="7" t="s">
        <v>17</v>
      </c>
      <c r="C14" s="8" t="s">
        <v>18</v>
      </c>
    </row>
    <row r="15" customFormat="false" ht="18" hidden="false" customHeight="true" outlineLevel="0" collapsed="false">
      <c r="B15" s="9" t="s">
        <v>17</v>
      </c>
      <c r="C15" s="8" t="s">
        <v>19</v>
      </c>
    </row>
    <row r="16" customFormat="false" ht="18" hidden="false" customHeight="true" outlineLevel="0" collapsed="false">
      <c r="B16" s="10" t="s">
        <v>17</v>
      </c>
      <c r="C16" s="8" t="s">
        <v>20</v>
      </c>
    </row>
    <row r="18" customFormat="false" ht="33.75" hidden="false" customHeight="true" outlineLevel="0" collapsed="false">
      <c r="B18" s="11" t="s">
        <v>21</v>
      </c>
      <c r="C18" s="11"/>
    </row>
  </sheetData>
  <mergeCells count="4">
    <mergeCell ref="A1:D1"/>
    <mergeCell ref="A2:D2"/>
    <mergeCell ref="A3:D3"/>
    <mergeCell ref="B18:C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62"/>
    <col collapsed="false" customWidth="true" hidden="false" outlineLevel="0" max="3" min="3" style="0" width="20"/>
    <col collapsed="false" customWidth="true" hidden="false" outlineLevel="0" max="4" min="4" style="0" width="10"/>
    <col collapsed="false" customWidth="true" hidden="false" outlineLevel="0" max="5" min="5" style="0" width="12"/>
    <col collapsed="false" customWidth="true" hidden="false" outlineLevel="0" max="6" min="6" style="0" width="40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4" hidden="false" customHeight="true" outlineLevel="0" collapsed="false">
      <c r="A2" s="2" t="s">
        <v>22</v>
      </c>
      <c r="B2" s="2"/>
      <c r="C2" s="2"/>
      <c r="D2" s="2"/>
      <c r="E2" s="2"/>
      <c r="F2" s="2"/>
    </row>
    <row r="3" customFormat="false" ht="27.75" hidden="false" customHeight="true" outlineLevel="0" collapsed="false">
      <c r="A3" s="3" t="s">
        <v>23</v>
      </c>
      <c r="B3" s="3"/>
      <c r="C3" s="3"/>
      <c r="D3" s="3"/>
      <c r="E3" s="3"/>
      <c r="F3" s="3"/>
    </row>
    <row r="5" customFormat="false" ht="27.75" hidden="false" customHeight="true" outlineLevel="0" collapsed="false">
      <c r="A5" s="12" t="s">
        <v>24</v>
      </c>
      <c r="B5" s="13" t="s">
        <v>25</v>
      </c>
      <c r="C5" s="13" t="s">
        <v>26</v>
      </c>
      <c r="D5" s="13" t="s">
        <v>27</v>
      </c>
      <c r="E5" s="13" t="s">
        <v>28</v>
      </c>
      <c r="F5" s="13" t="s">
        <v>29</v>
      </c>
    </row>
    <row r="6" customFormat="false" ht="16.5" hidden="false" customHeight="true" outlineLevel="0" collapsed="false">
      <c r="A6" s="14" t="s">
        <v>30</v>
      </c>
      <c r="B6" s="15" t="s">
        <v>31</v>
      </c>
      <c r="C6" s="16" t="s">
        <v>32</v>
      </c>
      <c r="D6" s="17" t="n">
        <v>25</v>
      </c>
      <c r="E6" s="18" t="n">
        <v>25</v>
      </c>
      <c r="F6" s="19" t="str">
        <f aca="false">IF(MAX(D6:D9)=E6,"OK · alcanzable "&amp;E6,"REVISAR · alcanzable "&amp;MAX(D6:D9)&amp;" vs máximo "&amp;E6)</f>
        <v>OK · alcanzable 25</v>
      </c>
    </row>
    <row r="7" customFormat="false" ht="16.5" hidden="false" customHeight="true" outlineLevel="0" collapsed="false">
      <c r="A7" s="14"/>
      <c r="B7" s="20" t="s">
        <v>33</v>
      </c>
      <c r="C7" s="16"/>
      <c r="D7" s="17" t="n">
        <v>18</v>
      </c>
      <c r="E7" s="18"/>
      <c r="F7" s="18"/>
    </row>
    <row r="8" customFormat="false" ht="16.5" hidden="false" customHeight="true" outlineLevel="0" collapsed="false">
      <c r="A8" s="14"/>
      <c r="B8" s="20" t="s">
        <v>34</v>
      </c>
      <c r="C8" s="16"/>
      <c r="D8" s="17" t="n">
        <v>10</v>
      </c>
      <c r="E8" s="18"/>
      <c r="F8" s="18"/>
    </row>
    <row r="9" customFormat="false" ht="16.5" hidden="false" customHeight="true" outlineLevel="0" collapsed="false">
      <c r="A9" s="14"/>
      <c r="B9" s="20" t="s">
        <v>35</v>
      </c>
      <c r="C9" s="16"/>
      <c r="D9" s="17" t="n">
        <v>3</v>
      </c>
      <c r="E9" s="18"/>
      <c r="F9" s="18"/>
    </row>
    <row r="10" customFormat="false" ht="16.5" hidden="false" customHeight="true" outlineLevel="0" collapsed="false">
      <c r="A10" s="14" t="s">
        <v>36</v>
      </c>
      <c r="B10" s="15" t="s">
        <v>37</v>
      </c>
      <c r="C10" s="16" t="s">
        <v>32</v>
      </c>
      <c r="D10" s="17" t="n">
        <v>15</v>
      </c>
      <c r="E10" s="18" t="n">
        <v>15</v>
      </c>
      <c r="F10" s="19" t="str">
        <f aca="false">IF(MAX(D10:D13)=E10,"OK · alcanzable "&amp;E10,"REVISAR · alcanzable "&amp;MAX(D10:D13)&amp;" vs máximo "&amp;E10)</f>
        <v>OK · alcanzable 15</v>
      </c>
    </row>
    <row r="11" customFormat="false" ht="16.5" hidden="false" customHeight="true" outlineLevel="0" collapsed="false">
      <c r="A11" s="14"/>
      <c r="B11" s="20" t="s">
        <v>38</v>
      </c>
      <c r="C11" s="16"/>
      <c r="D11" s="17" t="n">
        <v>10</v>
      </c>
      <c r="E11" s="18"/>
      <c r="F11" s="18"/>
    </row>
    <row r="12" customFormat="false" ht="16.5" hidden="false" customHeight="true" outlineLevel="0" collapsed="false">
      <c r="A12" s="14"/>
      <c r="B12" s="20" t="s">
        <v>39</v>
      </c>
      <c r="C12" s="16"/>
      <c r="D12" s="17" t="n">
        <v>5</v>
      </c>
      <c r="E12" s="18"/>
      <c r="F12" s="18"/>
    </row>
    <row r="13" customFormat="false" ht="16.5" hidden="false" customHeight="true" outlineLevel="0" collapsed="false">
      <c r="A13" s="14"/>
      <c r="B13" s="20" t="s">
        <v>40</v>
      </c>
      <c r="C13" s="16"/>
      <c r="D13" s="17" t="n">
        <v>0</v>
      </c>
      <c r="E13" s="18"/>
      <c r="F13" s="18"/>
    </row>
    <row r="14" customFormat="false" ht="16.5" hidden="false" customHeight="true" outlineLevel="0" collapsed="false">
      <c r="A14" s="14" t="s">
        <v>41</v>
      </c>
      <c r="B14" s="15" t="s">
        <v>42</v>
      </c>
      <c r="C14" s="16" t="s">
        <v>43</v>
      </c>
      <c r="D14" s="17" t="n">
        <v>8</v>
      </c>
      <c r="E14" s="18" t="n">
        <v>20</v>
      </c>
      <c r="F14" s="19" t="str">
        <f aca="false">IF(SUM(D14:D16)=E14,"OK · alcanzable "&amp;E14,"REVISAR · alcanzable "&amp;SUM(D14:D16)&amp;" vs máximo "&amp;E14)</f>
        <v>OK · alcanzable 20</v>
      </c>
    </row>
    <row r="15" customFormat="false" ht="16.5" hidden="false" customHeight="true" outlineLevel="0" collapsed="false">
      <c r="A15" s="14"/>
      <c r="B15" s="20" t="s">
        <v>44</v>
      </c>
      <c r="C15" s="16"/>
      <c r="D15" s="17" t="n">
        <v>6</v>
      </c>
      <c r="E15" s="18"/>
      <c r="F15" s="18"/>
    </row>
    <row r="16" customFormat="false" ht="16.5" hidden="false" customHeight="true" outlineLevel="0" collapsed="false">
      <c r="A16" s="14"/>
      <c r="B16" s="20" t="s">
        <v>45</v>
      </c>
      <c r="C16" s="16"/>
      <c r="D16" s="17" t="n">
        <v>6</v>
      </c>
      <c r="E16" s="18"/>
      <c r="F16" s="18"/>
    </row>
    <row r="17" customFormat="false" ht="16.5" hidden="false" customHeight="true" outlineLevel="0" collapsed="false">
      <c r="A17" s="14" t="s">
        <v>46</v>
      </c>
      <c r="B17" s="15" t="s">
        <v>47</v>
      </c>
      <c r="C17" s="16" t="s">
        <v>43</v>
      </c>
      <c r="D17" s="17" t="n">
        <v>6</v>
      </c>
      <c r="E17" s="18" t="n">
        <v>10</v>
      </c>
      <c r="F17" s="19" t="str">
        <f aca="false">IF(SUM(D17:D18)=E17,"OK · alcanzable "&amp;E17,"REVISAR · alcanzable "&amp;SUM(D17:D18)&amp;" vs máximo "&amp;E17)</f>
        <v>OK · alcanzable 10</v>
      </c>
    </row>
    <row r="18" customFormat="false" ht="16.5" hidden="false" customHeight="true" outlineLevel="0" collapsed="false">
      <c r="A18" s="14"/>
      <c r="B18" s="20" t="s">
        <v>48</v>
      </c>
      <c r="C18" s="16"/>
      <c r="D18" s="17" t="n">
        <v>4</v>
      </c>
      <c r="E18" s="18"/>
      <c r="F18" s="18"/>
    </row>
    <row r="19" customFormat="false" ht="16.5" hidden="false" customHeight="true" outlineLevel="0" collapsed="false">
      <c r="A19" s="14" t="s">
        <v>49</v>
      </c>
      <c r="B19" s="15" t="s">
        <v>50</v>
      </c>
      <c r="C19" s="16" t="s">
        <v>43</v>
      </c>
      <c r="D19" s="17" t="n">
        <v>6</v>
      </c>
      <c r="E19" s="18" t="n">
        <v>15</v>
      </c>
      <c r="F19" s="19" t="str">
        <f aca="false">IF(SUM(D19:D21)=E19,"OK · alcanzable "&amp;E19,"REVISAR · alcanzable "&amp;SUM(D19:D21)&amp;" vs máximo "&amp;E19)</f>
        <v>OK · alcanzable 15</v>
      </c>
    </row>
    <row r="20" customFormat="false" ht="16.5" hidden="false" customHeight="true" outlineLevel="0" collapsed="false">
      <c r="A20" s="14"/>
      <c r="B20" s="20" t="s">
        <v>51</v>
      </c>
      <c r="C20" s="16"/>
      <c r="D20" s="17" t="n">
        <v>5</v>
      </c>
      <c r="E20" s="18"/>
      <c r="F20" s="18"/>
    </row>
    <row r="21" customFormat="false" ht="16.5" hidden="false" customHeight="true" outlineLevel="0" collapsed="false">
      <c r="A21" s="14"/>
      <c r="B21" s="20" t="s">
        <v>52</v>
      </c>
      <c r="C21" s="16"/>
      <c r="D21" s="17" t="n">
        <v>4</v>
      </c>
      <c r="E21" s="18"/>
      <c r="F21" s="18"/>
    </row>
    <row r="22" customFormat="false" ht="16.5" hidden="false" customHeight="true" outlineLevel="0" collapsed="false">
      <c r="A22" s="14" t="s">
        <v>53</v>
      </c>
      <c r="B22" s="15" t="s">
        <v>54</v>
      </c>
      <c r="C22" s="16" t="s">
        <v>32</v>
      </c>
      <c r="D22" s="17" t="n">
        <v>10</v>
      </c>
      <c r="E22" s="18" t="n">
        <v>10</v>
      </c>
      <c r="F22" s="19" t="str">
        <f aca="false">IF(MAX(D22:D25)=E22,"OK · alcanzable "&amp;E22,"REVISAR · alcanzable "&amp;MAX(D22:D25)&amp;" vs máximo "&amp;E22)</f>
        <v>OK · alcanzable 10</v>
      </c>
    </row>
    <row r="23" customFormat="false" ht="16.5" hidden="false" customHeight="true" outlineLevel="0" collapsed="false">
      <c r="A23" s="14"/>
      <c r="B23" s="20" t="s">
        <v>55</v>
      </c>
      <c r="C23" s="16"/>
      <c r="D23" s="17" t="n">
        <v>6</v>
      </c>
      <c r="E23" s="18"/>
      <c r="F23" s="18"/>
    </row>
    <row r="24" customFormat="false" ht="16.5" hidden="false" customHeight="true" outlineLevel="0" collapsed="false">
      <c r="A24" s="14"/>
      <c r="B24" s="20" t="s">
        <v>56</v>
      </c>
      <c r="C24" s="16"/>
      <c r="D24" s="17" t="n">
        <v>3</v>
      </c>
      <c r="E24" s="18"/>
      <c r="F24" s="18"/>
    </row>
    <row r="25" customFormat="false" ht="16.5" hidden="false" customHeight="true" outlineLevel="0" collapsed="false">
      <c r="A25" s="14"/>
      <c r="B25" s="20" t="s">
        <v>57</v>
      </c>
      <c r="C25" s="16"/>
      <c r="D25" s="17" t="n">
        <v>0</v>
      </c>
      <c r="E25" s="18"/>
      <c r="F25" s="18"/>
    </row>
    <row r="26" customFormat="false" ht="16.5" hidden="false" customHeight="true" outlineLevel="0" collapsed="false">
      <c r="A26" s="14" t="s">
        <v>58</v>
      </c>
      <c r="B26" s="15" t="s">
        <v>59</v>
      </c>
      <c r="C26" s="16" t="s">
        <v>32</v>
      </c>
      <c r="D26" s="17" t="n">
        <v>5</v>
      </c>
      <c r="E26" s="18" t="n">
        <v>5</v>
      </c>
      <c r="F26" s="19" t="str">
        <f aca="false">IF(MAX(D26:D29)=E26,"OK · alcanzable "&amp;E26,"REVISAR · alcanzable "&amp;MAX(D26:D29)&amp;" vs máximo "&amp;E26)</f>
        <v>OK · alcanzable 5</v>
      </c>
    </row>
    <row r="27" customFormat="false" ht="16.5" hidden="false" customHeight="true" outlineLevel="0" collapsed="false">
      <c r="A27" s="14"/>
      <c r="B27" s="20" t="s">
        <v>60</v>
      </c>
      <c r="C27" s="16"/>
      <c r="D27" s="17" t="n">
        <v>3</v>
      </c>
      <c r="E27" s="18"/>
      <c r="F27" s="18"/>
    </row>
    <row r="28" customFormat="false" ht="16.5" hidden="false" customHeight="true" outlineLevel="0" collapsed="false">
      <c r="A28" s="14"/>
      <c r="B28" s="20" t="s">
        <v>61</v>
      </c>
      <c r="C28" s="16"/>
      <c r="D28" s="17" t="n">
        <v>1</v>
      </c>
      <c r="E28" s="18"/>
      <c r="F28" s="18"/>
    </row>
    <row r="29" customFormat="false" ht="16.5" hidden="false" customHeight="true" outlineLevel="0" collapsed="false">
      <c r="A29" s="14"/>
      <c r="B29" s="20" t="s">
        <v>62</v>
      </c>
      <c r="C29" s="16"/>
      <c r="D29" s="17" t="n">
        <v>0</v>
      </c>
      <c r="E29" s="18"/>
      <c r="F29" s="18"/>
    </row>
    <row r="30" customFormat="false" ht="15" hidden="false" customHeight="false" outlineLevel="0" collapsed="false">
      <c r="A30" s="21"/>
      <c r="B30" s="22" t="s">
        <v>63</v>
      </c>
      <c r="C30" s="21"/>
      <c r="D30" s="23" t="n">
        <f aca="false">MAX(D6:D9)+MAX(D10:D13)+SUM(D14:D16)+SUM(D17:D18)+SUM(D19:D21)+MAX(D22:D25)+MAX(D26:D29)</f>
        <v>100</v>
      </c>
      <c r="E30" s="23" t="n">
        <v>100</v>
      </c>
      <c r="F30" s="24" t="str">
        <f aca="false">IF(D30=E30,"OK · el modelo suma 100","REVISAR · el modelo suma "&amp;D30)</f>
        <v>OK · el modelo suma 100</v>
      </c>
    </row>
    <row r="32" customFormat="false" ht="19.5" hidden="false" customHeight="true" outlineLevel="0" collapsed="false">
      <c r="A32" s="25" t="s">
        <v>64</v>
      </c>
      <c r="B32" s="25"/>
      <c r="C32" s="25"/>
      <c r="D32" s="25"/>
      <c r="E32" s="25"/>
      <c r="F32" s="25"/>
    </row>
    <row r="33" customFormat="false" ht="16.5" hidden="false" customHeight="true" outlineLevel="0" collapsed="false">
      <c r="A33" s="26" t="s">
        <v>65</v>
      </c>
      <c r="B33" s="15" t="s">
        <v>66</v>
      </c>
      <c r="C33" s="16" t="s">
        <v>43</v>
      </c>
      <c r="D33" s="17" t="n">
        <v>-10</v>
      </c>
      <c r="E33" s="27"/>
      <c r="F33" s="27"/>
    </row>
    <row r="34" customFormat="false" ht="16.5" hidden="false" customHeight="true" outlineLevel="0" collapsed="false">
      <c r="A34" s="26" t="s">
        <v>65</v>
      </c>
      <c r="B34" s="15" t="s">
        <v>67</v>
      </c>
      <c r="C34" s="16" t="s">
        <v>43</v>
      </c>
      <c r="D34" s="17" t="n">
        <v>-15</v>
      </c>
      <c r="E34" s="27"/>
      <c r="F34" s="27"/>
    </row>
    <row r="35" customFormat="false" ht="16.5" hidden="false" customHeight="true" outlineLevel="0" collapsed="false">
      <c r="A35" s="26" t="s">
        <v>65</v>
      </c>
      <c r="B35" s="15" t="s">
        <v>68</v>
      </c>
      <c r="C35" s="16" t="s">
        <v>43</v>
      </c>
      <c r="D35" s="17" t="n">
        <v>-20</v>
      </c>
      <c r="E35" s="27"/>
      <c r="F35" s="27"/>
    </row>
    <row r="36" customFormat="false" ht="16.5" hidden="false" customHeight="true" outlineLevel="0" collapsed="false">
      <c r="A36" s="26" t="s">
        <v>65</v>
      </c>
      <c r="B36" s="15" t="s">
        <v>69</v>
      </c>
      <c r="C36" s="16" t="s">
        <v>43</v>
      </c>
      <c r="D36" s="17" t="n">
        <v>-25</v>
      </c>
      <c r="E36" s="27"/>
      <c r="F36" s="27"/>
    </row>
    <row r="38" customFormat="false" ht="15" hidden="false" customHeight="false" outlineLevel="0" collapsed="false">
      <c r="B38" s="4" t="s">
        <v>70</v>
      </c>
    </row>
    <row r="39" customFormat="false" ht="27.75" hidden="false" customHeight="true" outlineLevel="0" collapsed="false">
      <c r="A39" s="12" t="s">
        <v>71</v>
      </c>
      <c r="B39" s="13" t="s">
        <v>72</v>
      </c>
      <c r="C39" s="13" t="s">
        <v>73</v>
      </c>
      <c r="D39" s="13" t="s">
        <v>74</v>
      </c>
      <c r="E39" s="13" t="s">
        <v>75</v>
      </c>
      <c r="F39" s="13" t="s">
        <v>76</v>
      </c>
    </row>
    <row r="40" customFormat="false" ht="19.5" hidden="false" customHeight="true" outlineLevel="0" collapsed="false">
      <c r="A40" s="28" t="s">
        <v>77</v>
      </c>
      <c r="B40" s="17" t="n">
        <v>80</v>
      </c>
      <c r="C40" s="17" t="n">
        <v>100</v>
      </c>
      <c r="D40" s="29" t="s">
        <v>78</v>
      </c>
      <c r="E40" s="29" t="s">
        <v>79</v>
      </c>
      <c r="F40" s="20" t="s">
        <v>80</v>
      </c>
    </row>
    <row r="41" customFormat="false" ht="19.5" hidden="false" customHeight="true" outlineLevel="0" collapsed="false">
      <c r="A41" s="28" t="s">
        <v>81</v>
      </c>
      <c r="B41" s="17" t="n">
        <v>55</v>
      </c>
      <c r="C41" s="17" t="n">
        <v>79</v>
      </c>
      <c r="D41" s="29" t="s">
        <v>82</v>
      </c>
      <c r="E41" s="29" t="s">
        <v>83</v>
      </c>
      <c r="F41" s="20" t="s">
        <v>84</v>
      </c>
    </row>
    <row r="42" customFormat="false" ht="19.5" hidden="false" customHeight="true" outlineLevel="0" collapsed="false">
      <c r="A42" s="28" t="s">
        <v>85</v>
      </c>
      <c r="B42" s="17" t="n">
        <v>30</v>
      </c>
      <c r="C42" s="17" t="n">
        <v>54</v>
      </c>
      <c r="D42" s="29" t="s">
        <v>86</v>
      </c>
      <c r="E42" s="29" t="s">
        <v>87</v>
      </c>
      <c r="F42" s="20" t="s">
        <v>88</v>
      </c>
    </row>
    <row r="43" customFormat="false" ht="19.5" hidden="false" customHeight="true" outlineLevel="0" collapsed="false">
      <c r="A43" s="28" t="s">
        <v>89</v>
      </c>
      <c r="B43" s="17" t="n">
        <v>0</v>
      </c>
      <c r="C43" s="17" t="n">
        <v>29</v>
      </c>
      <c r="D43" s="29" t="s">
        <v>90</v>
      </c>
      <c r="E43" s="29" t="s">
        <v>90</v>
      </c>
      <c r="F43" s="20" t="s">
        <v>91</v>
      </c>
    </row>
  </sheetData>
  <mergeCells count="18">
    <mergeCell ref="A1:F1"/>
    <mergeCell ref="A2:F2"/>
    <mergeCell ref="A3:F3"/>
    <mergeCell ref="E6:E9"/>
    <mergeCell ref="F6:F9"/>
    <mergeCell ref="E10:E13"/>
    <mergeCell ref="F10:F13"/>
    <mergeCell ref="E14:E16"/>
    <mergeCell ref="F14:F16"/>
    <mergeCell ref="E17:E18"/>
    <mergeCell ref="F17:F18"/>
    <mergeCell ref="E19:E21"/>
    <mergeCell ref="F19:F21"/>
    <mergeCell ref="E22:E25"/>
    <mergeCell ref="F22:F25"/>
    <mergeCell ref="E26:E29"/>
    <mergeCell ref="F26:F29"/>
    <mergeCell ref="A32:F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6" min="5" style="0" width="9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9" min="9" style="0" width="9"/>
    <col collapsed="false" customWidth="true" hidden="false" outlineLevel="0" max="11" min="10" style="0" width="10"/>
    <col collapsed="false" customWidth="true" hidden="false" outlineLevel="0" max="12" min="12" style="0" width="9"/>
    <col collapsed="false" customWidth="true" hidden="false" outlineLevel="0" max="13" min="13" style="0" width="10"/>
    <col collapsed="false" customWidth="true" hidden="false" outlineLevel="0" max="14" min="14" style="0" width="1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24" hidden="false" customHeight="true" outlineLevel="0" collapsed="false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27.75" hidden="false" customHeight="true" outlineLevel="0" collapsed="false">
      <c r="A3" s="3" t="s">
        <v>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customFormat="false" ht="27.75" hidden="false" customHeight="true" outlineLevel="0" collapsed="false">
      <c r="A5" s="12" t="s">
        <v>94</v>
      </c>
      <c r="B5" s="13" t="s">
        <v>95</v>
      </c>
      <c r="C5" s="13" t="s">
        <v>96</v>
      </c>
      <c r="D5" s="13" t="s">
        <v>97</v>
      </c>
      <c r="E5" s="13" t="s">
        <v>98</v>
      </c>
      <c r="F5" s="13" t="s">
        <v>99</v>
      </c>
      <c r="G5" s="13" t="s">
        <v>100</v>
      </c>
      <c r="H5" s="13" t="s">
        <v>101</v>
      </c>
      <c r="I5" s="13" t="s">
        <v>102</v>
      </c>
      <c r="J5" s="13" t="s">
        <v>103</v>
      </c>
      <c r="K5" s="13" t="s">
        <v>104</v>
      </c>
      <c r="L5" s="13" t="s">
        <v>105</v>
      </c>
      <c r="M5" s="13" t="s">
        <v>106</v>
      </c>
      <c r="N5" s="13" t="s">
        <v>107</v>
      </c>
    </row>
    <row r="6" customFormat="false" ht="12.75" hidden="false" customHeight="true" outlineLevel="0" collapsed="false">
      <c r="E6" s="30" t="s">
        <v>108</v>
      </c>
      <c r="F6" s="30" t="s">
        <v>109</v>
      </c>
      <c r="G6" s="30" t="s">
        <v>110</v>
      </c>
      <c r="H6" s="30" t="s">
        <v>111</v>
      </c>
      <c r="I6" s="30" t="s">
        <v>109</v>
      </c>
      <c r="J6" s="30" t="s">
        <v>111</v>
      </c>
      <c r="K6" s="30" t="s">
        <v>112</v>
      </c>
      <c r="L6" s="30" t="s">
        <v>113</v>
      </c>
      <c r="M6" s="30" t="s">
        <v>114</v>
      </c>
    </row>
    <row r="7" customFormat="false" ht="15.75" hidden="false" customHeight="true" outlineLevel="0" collapsed="false">
      <c r="A7" s="31" t="n">
        <v>1</v>
      </c>
      <c r="B7" s="32" t="s">
        <v>115</v>
      </c>
      <c r="C7" s="32" t="s">
        <v>116</v>
      </c>
      <c r="D7" s="32" t="s">
        <v>117</v>
      </c>
      <c r="E7" s="33" t="n">
        <v>25</v>
      </c>
      <c r="F7" s="33" t="n">
        <v>15</v>
      </c>
      <c r="G7" s="33" t="n">
        <v>20</v>
      </c>
      <c r="H7" s="33" t="n">
        <v>6</v>
      </c>
      <c r="I7" s="33" t="n">
        <v>11</v>
      </c>
      <c r="J7" s="33" t="n">
        <v>10</v>
      </c>
      <c r="K7" s="33" t="n">
        <v>5</v>
      </c>
      <c r="L7" s="33" t="n">
        <v>0</v>
      </c>
      <c r="M7" s="34" t="n">
        <f aca="false">IF(COUNT(E7:K7)=0,"",MAX(0,SUM(E7:K7)+N(L7)))</f>
        <v>92</v>
      </c>
      <c r="N7" s="14" t="str">
        <f aca="false">IF(M7="","",IF(M7&gt;=Modelo!$B$40,Modelo!$A$40,IF(M7&gt;=Modelo!$B$41,Modelo!$A$41,IF(M7&gt;=Modelo!$B$42,Modelo!$A$42,Modelo!$A$43))))</f>
        <v>Tier 1</v>
      </c>
    </row>
    <row r="8" customFormat="false" ht="15.75" hidden="false" customHeight="true" outlineLevel="0" collapsed="false">
      <c r="A8" s="31" t="n">
        <v>2</v>
      </c>
      <c r="B8" s="35"/>
      <c r="C8" s="35"/>
      <c r="D8" s="35"/>
      <c r="E8" s="33"/>
      <c r="F8" s="33"/>
      <c r="G8" s="33"/>
      <c r="H8" s="33"/>
      <c r="I8" s="33"/>
      <c r="J8" s="33"/>
      <c r="K8" s="33"/>
      <c r="L8" s="33"/>
      <c r="M8" s="34" t="str">
        <f aca="false">IF(COUNT(E8:K8)=0,"",MAX(0,SUM(E8:K8)+N(L8)))</f>
        <v/>
      </c>
      <c r="N8" s="14" t="str">
        <f aca="false">IF(M8="","",IF(M8&gt;=Modelo!$B$40,Modelo!$A$40,IF(M8&gt;=Modelo!$B$41,Modelo!$A$41,IF(M8&gt;=Modelo!$B$42,Modelo!$A$42,Modelo!$A$43))))</f>
        <v/>
      </c>
    </row>
    <row r="9" customFormat="false" ht="15.75" hidden="false" customHeight="true" outlineLevel="0" collapsed="false">
      <c r="A9" s="31" t="n">
        <v>3</v>
      </c>
      <c r="B9" s="35"/>
      <c r="C9" s="35"/>
      <c r="D9" s="35"/>
      <c r="E9" s="33"/>
      <c r="F9" s="33"/>
      <c r="G9" s="33"/>
      <c r="H9" s="33"/>
      <c r="I9" s="33"/>
      <c r="J9" s="33"/>
      <c r="K9" s="33"/>
      <c r="L9" s="33"/>
      <c r="M9" s="34" t="str">
        <f aca="false">IF(COUNT(E9:K9)=0,"",MAX(0,SUM(E9:K9)+N(L9)))</f>
        <v/>
      </c>
      <c r="N9" s="14" t="str">
        <f aca="false">IF(M9="","",IF(M9&gt;=Modelo!$B$40,Modelo!$A$40,IF(M9&gt;=Modelo!$B$41,Modelo!$A$41,IF(M9&gt;=Modelo!$B$42,Modelo!$A$42,Modelo!$A$43))))</f>
        <v/>
      </c>
    </row>
    <row r="10" customFormat="false" ht="15.75" hidden="false" customHeight="true" outlineLevel="0" collapsed="false">
      <c r="A10" s="31" t="n">
        <v>4</v>
      </c>
      <c r="B10" s="35"/>
      <c r="C10" s="35"/>
      <c r="D10" s="35"/>
      <c r="E10" s="33"/>
      <c r="F10" s="33"/>
      <c r="G10" s="33"/>
      <c r="H10" s="33"/>
      <c r="I10" s="33"/>
      <c r="J10" s="33"/>
      <c r="K10" s="33"/>
      <c r="L10" s="33"/>
      <c r="M10" s="34" t="str">
        <f aca="false">IF(COUNT(E10:K10)=0,"",MAX(0,SUM(E10:K10)+N(L10)))</f>
        <v/>
      </c>
      <c r="N10" s="14" t="str">
        <f aca="false">IF(M10="","",IF(M10&gt;=Modelo!$B$40,Modelo!$A$40,IF(M10&gt;=Modelo!$B$41,Modelo!$A$41,IF(M10&gt;=Modelo!$B$42,Modelo!$A$42,Modelo!$A$43))))</f>
        <v/>
      </c>
    </row>
    <row r="11" customFormat="false" ht="15.75" hidden="false" customHeight="true" outlineLevel="0" collapsed="false">
      <c r="A11" s="31" t="n">
        <v>5</v>
      </c>
      <c r="B11" s="35"/>
      <c r="C11" s="35"/>
      <c r="D11" s="35"/>
      <c r="E11" s="33"/>
      <c r="F11" s="33"/>
      <c r="G11" s="33"/>
      <c r="H11" s="33"/>
      <c r="I11" s="33"/>
      <c r="J11" s="33"/>
      <c r="K11" s="33"/>
      <c r="L11" s="33"/>
      <c r="M11" s="34" t="str">
        <f aca="false">IF(COUNT(E11:K11)=0,"",MAX(0,SUM(E11:K11)+N(L11)))</f>
        <v/>
      </c>
      <c r="N11" s="14" t="str">
        <f aca="false">IF(M11="","",IF(M11&gt;=Modelo!$B$40,Modelo!$A$40,IF(M11&gt;=Modelo!$B$41,Modelo!$A$41,IF(M11&gt;=Modelo!$B$42,Modelo!$A$42,Modelo!$A$43))))</f>
        <v/>
      </c>
    </row>
    <row r="12" customFormat="false" ht="15.75" hidden="false" customHeight="true" outlineLevel="0" collapsed="false">
      <c r="A12" s="31" t="n">
        <v>6</v>
      </c>
      <c r="B12" s="35"/>
      <c r="C12" s="35"/>
      <c r="D12" s="35"/>
      <c r="E12" s="33"/>
      <c r="F12" s="33"/>
      <c r="G12" s="33"/>
      <c r="H12" s="33"/>
      <c r="I12" s="33"/>
      <c r="J12" s="33"/>
      <c r="K12" s="33"/>
      <c r="L12" s="33"/>
      <c r="M12" s="34" t="str">
        <f aca="false">IF(COUNT(E12:K12)=0,"",MAX(0,SUM(E12:K12)+N(L12)))</f>
        <v/>
      </c>
      <c r="N12" s="14" t="str">
        <f aca="false">IF(M12="","",IF(M12&gt;=Modelo!$B$40,Modelo!$A$40,IF(M12&gt;=Modelo!$B$41,Modelo!$A$41,IF(M12&gt;=Modelo!$B$42,Modelo!$A$42,Modelo!$A$43))))</f>
        <v/>
      </c>
    </row>
    <row r="13" customFormat="false" ht="15.75" hidden="false" customHeight="true" outlineLevel="0" collapsed="false">
      <c r="A13" s="31" t="n">
        <v>7</v>
      </c>
      <c r="B13" s="35"/>
      <c r="C13" s="35"/>
      <c r="D13" s="35"/>
      <c r="E13" s="33"/>
      <c r="F13" s="33"/>
      <c r="G13" s="33"/>
      <c r="H13" s="33"/>
      <c r="I13" s="33"/>
      <c r="J13" s="33"/>
      <c r="K13" s="33"/>
      <c r="L13" s="33"/>
      <c r="M13" s="34" t="str">
        <f aca="false">IF(COUNT(E13:K13)=0,"",MAX(0,SUM(E13:K13)+N(L13)))</f>
        <v/>
      </c>
      <c r="N13" s="14" t="str">
        <f aca="false">IF(M13="","",IF(M13&gt;=Modelo!$B$40,Modelo!$A$40,IF(M13&gt;=Modelo!$B$41,Modelo!$A$41,IF(M13&gt;=Modelo!$B$42,Modelo!$A$42,Modelo!$A$43))))</f>
        <v/>
      </c>
    </row>
    <row r="14" customFormat="false" ht="15.75" hidden="false" customHeight="true" outlineLevel="0" collapsed="false">
      <c r="A14" s="31" t="n">
        <v>8</v>
      </c>
      <c r="B14" s="35"/>
      <c r="C14" s="35"/>
      <c r="D14" s="35"/>
      <c r="E14" s="33"/>
      <c r="F14" s="33"/>
      <c r="G14" s="33"/>
      <c r="H14" s="33"/>
      <c r="I14" s="33"/>
      <c r="J14" s="33"/>
      <c r="K14" s="33"/>
      <c r="L14" s="33"/>
      <c r="M14" s="34" t="str">
        <f aca="false">IF(COUNT(E14:K14)=0,"",MAX(0,SUM(E14:K14)+N(L14)))</f>
        <v/>
      </c>
      <c r="N14" s="14" t="str">
        <f aca="false">IF(M14="","",IF(M14&gt;=Modelo!$B$40,Modelo!$A$40,IF(M14&gt;=Modelo!$B$41,Modelo!$A$41,IF(M14&gt;=Modelo!$B$42,Modelo!$A$42,Modelo!$A$43))))</f>
        <v/>
      </c>
    </row>
    <row r="15" customFormat="false" ht="15.75" hidden="false" customHeight="true" outlineLevel="0" collapsed="false">
      <c r="A15" s="31" t="n">
        <v>9</v>
      </c>
      <c r="B15" s="35"/>
      <c r="C15" s="35"/>
      <c r="D15" s="35"/>
      <c r="E15" s="33"/>
      <c r="F15" s="33"/>
      <c r="G15" s="33"/>
      <c r="H15" s="33"/>
      <c r="I15" s="33"/>
      <c r="J15" s="33"/>
      <c r="K15" s="33"/>
      <c r="L15" s="33"/>
      <c r="M15" s="34" t="str">
        <f aca="false">IF(COUNT(E15:K15)=0,"",MAX(0,SUM(E15:K15)+N(L15)))</f>
        <v/>
      </c>
      <c r="N15" s="14" t="str">
        <f aca="false">IF(M15="","",IF(M15&gt;=Modelo!$B$40,Modelo!$A$40,IF(M15&gt;=Modelo!$B$41,Modelo!$A$41,IF(M15&gt;=Modelo!$B$42,Modelo!$A$42,Modelo!$A$43))))</f>
        <v/>
      </c>
    </row>
    <row r="16" customFormat="false" ht="15.75" hidden="false" customHeight="true" outlineLevel="0" collapsed="false">
      <c r="A16" s="31" t="n">
        <v>10</v>
      </c>
      <c r="B16" s="35"/>
      <c r="C16" s="35"/>
      <c r="D16" s="35"/>
      <c r="E16" s="33"/>
      <c r="F16" s="33"/>
      <c r="G16" s="33"/>
      <c r="H16" s="33"/>
      <c r="I16" s="33"/>
      <c r="J16" s="33"/>
      <c r="K16" s="33"/>
      <c r="L16" s="33"/>
      <c r="M16" s="34" t="str">
        <f aca="false">IF(COUNT(E16:K16)=0,"",MAX(0,SUM(E16:K16)+N(L16)))</f>
        <v/>
      </c>
      <c r="N16" s="14" t="str">
        <f aca="false">IF(M16="","",IF(M16&gt;=Modelo!$B$40,Modelo!$A$40,IF(M16&gt;=Modelo!$B$41,Modelo!$A$41,IF(M16&gt;=Modelo!$B$42,Modelo!$A$42,Modelo!$A$43))))</f>
        <v/>
      </c>
    </row>
    <row r="17" customFormat="false" ht="15.75" hidden="false" customHeight="true" outlineLevel="0" collapsed="false">
      <c r="A17" s="31" t="n">
        <v>11</v>
      </c>
      <c r="B17" s="35"/>
      <c r="C17" s="35"/>
      <c r="D17" s="35"/>
      <c r="E17" s="33"/>
      <c r="F17" s="33"/>
      <c r="G17" s="33"/>
      <c r="H17" s="33"/>
      <c r="I17" s="33"/>
      <c r="J17" s="33"/>
      <c r="K17" s="33"/>
      <c r="L17" s="33"/>
      <c r="M17" s="34" t="str">
        <f aca="false">IF(COUNT(E17:K17)=0,"",MAX(0,SUM(E17:K17)+N(L17)))</f>
        <v/>
      </c>
      <c r="N17" s="14" t="str">
        <f aca="false">IF(M17="","",IF(M17&gt;=Modelo!$B$40,Modelo!$A$40,IF(M17&gt;=Modelo!$B$41,Modelo!$A$41,IF(M17&gt;=Modelo!$B$42,Modelo!$A$42,Modelo!$A$43))))</f>
        <v/>
      </c>
    </row>
    <row r="18" customFormat="false" ht="15.75" hidden="false" customHeight="true" outlineLevel="0" collapsed="false">
      <c r="A18" s="31" t="n">
        <v>12</v>
      </c>
      <c r="B18" s="35"/>
      <c r="C18" s="35"/>
      <c r="D18" s="35"/>
      <c r="E18" s="33"/>
      <c r="F18" s="33"/>
      <c r="G18" s="33"/>
      <c r="H18" s="33"/>
      <c r="I18" s="33"/>
      <c r="J18" s="33"/>
      <c r="K18" s="33"/>
      <c r="L18" s="33"/>
      <c r="M18" s="34" t="str">
        <f aca="false">IF(COUNT(E18:K18)=0,"",MAX(0,SUM(E18:K18)+N(L18)))</f>
        <v/>
      </c>
      <c r="N18" s="14" t="str">
        <f aca="false">IF(M18="","",IF(M18&gt;=Modelo!$B$40,Modelo!$A$40,IF(M18&gt;=Modelo!$B$41,Modelo!$A$41,IF(M18&gt;=Modelo!$B$42,Modelo!$A$42,Modelo!$A$43))))</f>
        <v/>
      </c>
    </row>
    <row r="19" customFormat="false" ht="15.75" hidden="false" customHeight="true" outlineLevel="0" collapsed="false">
      <c r="A19" s="31" t="n">
        <v>13</v>
      </c>
      <c r="B19" s="35"/>
      <c r="C19" s="35"/>
      <c r="D19" s="35"/>
      <c r="E19" s="33"/>
      <c r="F19" s="33"/>
      <c r="G19" s="33"/>
      <c r="H19" s="33"/>
      <c r="I19" s="33"/>
      <c r="J19" s="33"/>
      <c r="K19" s="33"/>
      <c r="L19" s="33"/>
      <c r="M19" s="34" t="str">
        <f aca="false">IF(COUNT(E19:K19)=0,"",MAX(0,SUM(E19:K19)+N(L19)))</f>
        <v/>
      </c>
      <c r="N19" s="14" t="str">
        <f aca="false">IF(M19="","",IF(M19&gt;=Modelo!$B$40,Modelo!$A$40,IF(M19&gt;=Modelo!$B$41,Modelo!$A$41,IF(M19&gt;=Modelo!$B$42,Modelo!$A$42,Modelo!$A$43))))</f>
        <v/>
      </c>
    </row>
    <row r="20" customFormat="false" ht="15.75" hidden="false" customHeight="true" outlineLevel="0" collapsed="false">
      <c r="A20" s="31" t="n">
        <v>14</v>
      </c>
      <c r="B20" s="35"/>
      <c r="C20" s="35"/>
      <c r="D20" s="35"/>
      <c r="E20" s="33"/>
      <c r="F20" s="33"/>
      <c r="G20" s="33"/>
      <c r="H20" s="33"/>
      <c r="I20" s="33"/>
      <c r="J20" s="33"/>
      <c r="K20" s="33"/>
      <c r="L20" s="33"/>
      <c r="M20" s="34" t="str">
        <f aca="false">IF(COUNT(E20:K20)=0,"",MAX(0,SUM(E20:K20)+N(L20)))</f>
        <v/>
      </c>
      <c r="N20" s="14" t="str">
        <f aca="false">IF(M20="","",IF(M20&gt;=Modelo!$B$40,Modelo!$A$40,IF(M20&gt;=Modelo!$B$41,Modelo!$A$41,IF(M20&gt;=Modelo!$B$42,Modelo!$A$42,Modelo!$A$43))))</f>
        <v/>
      </c>
    </row>
    <row r="21" customFormat="false" ht="15.75" hidden="false" customHeight="true" outlineLevel="0" collapsed="false">
      <c r="A21" s="31" t="n">
        <v>15</v>
      </c>
      <c r="B21" s="35"/>
      <c r="C21" s="35"/>
      <c r="D21" s="35"/>
      <c r="E21" s="33"/>
      <c r="F21" s="33"/>
      <c r="G21" s="33"/>
      <c r="H21" s="33"/>
      <c r="I21" s="33"/>
      <c r="J21" s="33"/>
      <c r="K21" s="33"/>
      <c r="L21" s="33"/>
      <c r="M21" s="34" t="str">
        <f aca="false">IF(COUNT(E21:K21)=0,"",MAX(0,SUM(E21:K21)+N(L21)))</f>
        <v/>
      </c>
      <c r="N21" s="14" t="str">
        <f aca="false">IF(M21="","",IF(M21&gt;=Modelo!$B$40,Modelo!$A$40,IF(M21&gt;=Modelo!$B$41,Modelo!$A$41,IF(M21&gt;=Modelo!$B$42,Modelo!$A$42,Modelo!$A$43))))</f>
        <v/>
      </c>
    </row>
    <row r="22" customFormat="false" ht="15.75" hidden="false" customHeight="true" outlineLevel="0" collapsed="false">
      <c r="A22" s="31" t="n">
        <v>16</v>
      </c>
      <c r="B22" s="35"/>
      <c r="C22" s="35"/>
      <c r="D22" s="35"/>
      <c r="E22" s="33"/>
      <c r="F22" s="33"/>
      <c r="G22" s="33"/>
      <c r="H22" s="33"/>
      <c r="I22" s="33"/>
      <c r="J22" s="33"/>
      <c r="K22" s="33"/>
      <c r="L22" s="33"/>
      <c r="M22" s="34" t="str">
        <f aca="false">IF(COUNT(E22:K22)=0,"",MAX(0,SUM(E22:K22)+N(L22)))</f>
        <v/>
      </c>
      <c r="N22" s="14" t="str">
        <f aca="false">IF(M22="","",IF(M22&gt;=Modelo!$B$40,Modelo!$A$40,IF(M22&gt;=Modelo!$B$41,Modelo!$A$41,IF(M22&gt;=Modelo!$B$42,Modelo!$A$42,Modelo!$A$43))))</f>
        <v/>
      </c>
    </row>
    <row r="23" customFormat="false" ht="15.75" hidden="false" customHeight="true" outlineLevel="0" collapsed="false">
      <c r="A23" s="31" t="n">
        <v>17</v>
      </c>
      <c r="B23" s="35"/>
      <c r="C23" s="35"/>
      <c r="D23" s="35"/>
      <c r="E23" s="33"/>
      <c r="F23" s="33"/>
      <c r="G23" s="33"/>
      <c r="H23" s="33"/>
      <c r="I23" s="33"/>
      <c r="J23" s="33"/>
      <c r="K23" s="33"/>
      <c r="L23" s="33"/>
      <c r="M23" s="34" t="str">
        <f aca="false">IF(COUNT(E23:K23)=0,"",MAX(0,SUM(E23:K23)+N(L23)))</f>
        <v/>
      </c>
      <c r="N23" s="14" t="str">
        <f aca="false">IF(M23="","",IF(M23&gt;=Modelo!$B$40,Modelo!$A$40,IF(M23&gt;=Modelo!$B$41,Modelo!$A$41,IF(M23&gt;=Modelo!$B$42,Modelo!$A$42,Modelo!$A$43))))</f>
        <v/>
      </c>
    </row>
    <row r="24" customFormat="false" ht="15.75" hidden="false" customHeight="true" outlineLevel="0" collapsed="false">
      <c r="A24" s="31" t="n">
        <v>18</v>
      </c>
      <c r="B24" s="35"/>
      <c r="C24" s="35"/>
      <c r="D24" s="35"/>
      <c r="E24" s="33"/>
      <c r="F24" s="33"/>
      <c r="G24" s="33"/>
      <c r="H24" s="33"/>
      <c r="I24" s="33"/>
      <c r="J24" s="33"/>
      <c r="K24" s="33"/>
      <c r="L24" s="33"/>
      <c r="M24" s="34" t="str">
        <f aca="false">IF(COUNT(E24:K24)=0,"",MAX(0,SUM(E24:K24)+N(L24)))</f>
        <v/>
      </c>
      <c r="N24" s="14" t="str">
        <f aca="false">IF(M24="","",IF(M24&gt;=Modelo!$B$40,Modelo!$A$40,IF(M24&gt;=Modelo!$B$41,Modelo!$A$41,IF(M24&gt;=Modelo!$B$42,Modelo!$A$42,Modelo!$A$43))))</f>
        <v/>
      </c>
    </row>
    <row r="25" customFormat="false" ht="15.75" hidden="false" customHeight="true" outlineLevel="0" collapsed="false">
      <c r="A25" s="31" t="n">
        <v>19</v>
      </c>
      <c r="B25" s="35"/>
      <c r="C25" s="35"/>
      <c r="D25" s="35"/>
      <c r="E25" s="33"/>
      <c r="F25" s="33"/>
      <c r="G25" s="33"/>
      <c r="H25" s="33"/>
      <c r="I25" s="33"/>
      <c r="J25" s="33"/>
      <c r="K25" s="33"/>
      <c r="L25" s="33"/>
      <c r="M25" s="34" t="str">
        <f aca="false">IF(COUNT(E25:K25)=0,"",MAX(0,SUM(E25:K25)+N(L25)))</f>
        <v/>
      </c>
      <c r="N25" s="14" t="str">
        <f aca="false">IF(M25="","",IF(M25&gt;=Modelo!$B$40,Modelo!$A$40,IF(M25&gt;=Modelo!$B$41,Modelo!$A$41,IF(M25&gt;=Modelo!$B$42,Modelo!$A$42,Modelo!$A$43))))</f>
        <v/>
      </c>
    </row>
    <row r="26" customFormat="false" ht="15.75" hidden="false" customHeight="true" outlineLevel="0" collapsed="false">
      <c r="A26" s="31" t="n">
        <v>20</v>
      </c>
      <c r="B26" s="35"/>
      <c r="C26" s="35"/>
      <c r="D26" s="35"/>
      <c r="E26" s="33"/>
      <c r="F26" s="33"/>
      <c r="G26" s="33"/>
      <c r="H26" s="33"/>
      <c r="I26" s="33"/>
      <c r="J26" s="33"/>
      <c r="K26" s="33"/>
      <c r="L26" s="33"/>
      <c r="M26" s="34" t="str">
        <f aca="false">IF(COUNT(E26:K26)=0,"",MAX(0,SUM(E26:K26)+N(L26)))</f>
        <v/>
      </c>
      <c r="N26" s="14" t="str">
        <f aca="false">IF(M26="","",IF(M26&gt;=Modelo!$B$40,Modelo!$A$40,IF(M26&gt;=Modelo!$B$41,Modelo!$A$41,IF(M26&gt;=Modelo!$B$42,Modelo!$A$42,Modelo!$A$43))))</f>
        <v/>
      </c>
    </row>
    <row r="27" customFormat="false" ht="15.75" hidden="false" customHeight="true" outlineLevel="0" collapsed="false">
      <c r="A27" s="31" t="n">
        <v>21</v>
      </c>
      <c r="B27" s="35"/>
      <c r="C27" s="35"/>
      <c r="D27" s="35"/>
      <c r="E27" s="33"/>
      <c r="F27" s="33"/>
      <c r="G27" s="33"/>
      <c r="H27" s="33"/>
      <c r="I27" s="33"/>
      <c r="J27" s="33"/>
      <c r="K27" s="33"/>
      <c r="L27" s="33"/>
      <c r="M27" s="34" t="str">
        <f aca="false">IF(COUNT(E27:K27)=0,"",MAX(0,SUM(E27:K27)+N(L27)))</f>
        <v/>
      </c>
      <c r="N27" s="14" t="str">
        <f aca="false">IF(M27="","",IF(M27&gt;=Modelo!$B$40,Modelo!$A$40,IF(M27&gt;=Modelo!$B$41,Modelo!$A$41,IF(M27&gt;=Modelo!$B$42,Modelo!$A$42,Modelo!$A$43))))</f>
        <v/>
      </c>
    </row>
    <row r="28" customFormat="false" ht="15.75" hidden="false" customHeight="true" outlineLevel="0" collapsed="false">
      <c r="A28" s="31" t="n">
        <v>22</v>
      </c>
      <c r="B28" s="35"/>
      <c r="C28" s="35"/>
      <c r="D28" s="35"/>
      <c r="E28" s="33"/>
      <c r="F28" s="33"/>
      <c r="G28" s="33"/>
      <c r="H28" s="33"/>
      <c r="I28" s="33"/>
      <c r="J28" s="33"/>
      <c r="K28" s="33"/>
      <c r="L28" s="33"/>
      <c r="M28" s="34" t="str">
        <f aca="false">IF(COUNT(E28:K28)=0,"",MAX(0,SUM(E28:K28)+N(L28)))</f>
        <v/>
      </c>
      <c r="N28" s="14" t="str">
        <f aca="false">IF(M28="","",IF(M28&gt;=Modelo!$B$40,Modelo!$A$40,IF(M28&gt;=Modelo!$B$41,Modelo!$A$41,IF(M28&gt;=Modelo!$B$42,Modelo!$A$42,Modelo!$A$43))))</f>
        <v/>
      </c>
    </row>
    <row r="29" customFormat="false" ht="15.75" hidden="false" customHeight="true" outlineLevel="0" collapsed="false">
      <c r="A29" s="31" t="n">
        <v>23</v>
      </c>
      <c r="B29" s="35"/>
      <c r="C29" s="35"/>
      <c r="D29" s="35"/>
      <c r="E29" s="33"/>
      <c r="F29" s="33"/>
      <c r="G29" s="33"/>
      <c r="H29" s="33"/>
      <c r="I29" s="33"/>
      <c r="J29" s="33"/>
      <c r="K29" s="33"/>
      <c r="L29" s="33"/>
      <c r="M29" s="34" t="str">
        <f aca="false">IF(COUNT(E29:K29)=0,"",MAX(0,SUM(E29:K29)+N(L29)))</f>
        <v/>
      </c>
      <c r="N29" s="14" t="str">
        <f aca="false">IF(M29="","",IF(M29&gt;=Modelo!$B$40,Modelo!$A$40,IF(M29&gt;=Modelo!$B$41,Modelo!$A$41,IF(M29&gt;=Modelo!$B$42,Modelo!$A$42,Modelo!$A$43))))</f>
        <v/>
      </c>
    </row>
    <row r="30" customFormat="false" ht="15.75" hidden="false" customHeight="true" outlineLevel="0" collapsed="false">
      <c r="A30" s="31" t="n">
        <v>24</v>
      </c>
      <c r="B30" s="35"/>
      <c r="C30" s="35"/>
      <c r="D30" s="35"/>
      <c r="E30" s="33"/>
      <c r="F30" s="33"/>
      <c r="G30" s="33"/>
      <c r="H30" s="33"/>
      <c r="I30" s="33"/>
      <c r="J30" s="33"/>
      <c r="K30" s="33"/>
      <c r="L30" s="33"/>
      <c r="M30" s="34" t="str">
        <f aca="false">IF(COUNT(E30:K30)=0,"",MAX(0,SUM(E30:K30)+N(L30)))</f>
        <v/>
      </c>
      <c r="N30" s="14" t="str">
        <f aca="false">IF(M30="","",IF(M30&gt;=Modelo!$B$40,Modelo!$A$40,IF(M30&gt;=Modelo!$B$41,Modelo!$A$41,IF(M30&gt;=Modelo!$B$42,Modelo!$A$42,Modelo!$A$43))))</f>
        <v/>
      </c>
    </row>
    <row r="31" customFormat="false" ht="15.75" hidden="false" customHeight="true" outlineLevel="0" collapsed="false">
      <c r="A31" s="31" t="n">
        <v>25</v>
      </c>
      <c r="B31" s="35"/>
      <c r="C31" s="35"/>
      <c r="D31" s="35"/>
      <c r="E31" s="33"/>
      <c r="F31" s="33"/>
      <c r="G31" s="33"/>
      <c r="H31" s="33"/>
      <c r="I31" s="33"/>
      <c r="J31" s="33"/>
      <c r="K31" s="33"/>
      <c r="L31" s="33"/>
      <c r="M31" s="34" t="str">
        <f aca="false">IF(COUNT(E31:K31)=0,"",MAX(0,SUM(E31:K31)+N(L31)))</f>
        <v/>
      </c>
      <c r="N31" s="14" t="str">
        <f aca="false">IF(M31="","",IF(M31&gt;=Modelo!$B$40,Modelo!$A$40,IF(M31&gt;=Modelo!$B$41,Modelo!$A$41,IF(M31&gt;=Modelo!$B$42,Modelo!$A$42,Modelo!$A$43))))</f>
        <v/>
      </c>
    </row>
    <row r="32" customFormat="false" ht="15.75" hidden="false" customHeight="true" outlineLevel="0" collapsed="false">
      <c r="A32" s="31" t="n">
        <v>26</v>
      </c>
      <c r="B32" s="35"/>
      <c r="C32" s="35"/>
      <c r="D32" s="35"/>
      <c r="E32" s="33"/>
      <c r="F32" s="33"/>
      <c r="G32" s="33"/>
      <c r="H32" s="33"/>
      <c r="I32" s="33"/>
      <c r="J32" s="33"/>
      <c r="K32" s="33"/>
      <c r="L32" s="33"/>
      <c r="M32" s="34" t="str">
        <f aca="false">IF(COUNT(E32:K32)=0,"",MAX(0,SUM(E32:K32)+N(L32)))</f>
        <v/>
      </c>
      <c r="N32" s="14" t="str">
        <f aca="false">IF(M32="","",IF(M32&gt;=Modelo!$B$40,Modelo!$A$40,IF(M32&gt;=Modelo!$B$41,Modelo!$A$41,IF(M32&gt;=Modelo!$B$42,Modelo!$A$42,Modelo!$A$43))))</f>
        <v/>
      </c>
    </row>
    <row r="33" customFormat="false" ht="15.75" hidden="false" customHeight="true" outlineLevel="0" collapsed="false">
      <c r="A33" s="31" t="n">
        <v>27</v>
      </c>
      <c r="B33" s="35"/>
      <c r="C33" s="35"/>
      <c r="D33" s="35"/>
      <c r="E33" s="33"/>
      <c r="F33" s="33"/>
      <c r="G33" s="33"/>
      <c r="H33" s="33"/>
      <c r="I33" s="33"/>
      <c r="J33" s="33"/>
      <c r="K33" s="33"/>
      <c r="L33" s="33"/>
      <c r="M33" s="34" t="str">
        <f aca="false">IF(COUNT(E33:K33)=0,"",MAX(0,SUM(E33:K33)+N(L33)))</f>
        <v/>
      </c>
      <c r="N33" s="14" t="str">
        <f aca="false">IF(M33="","",IF(M33&gt;=Modelo!$B$40,Modelo!$A$40,IF(M33&gt;=Modelo!$B$41,Modelo!$A$41,IF(M33&gt;=Modelo!$B$42,Modelo!$A$42,Modelo!$A$43))))</f>
        <v/>
      </c>
    </row>
    <row r="34" customFormat="false" ht="15.75" hidden="false" customHeight="true" outlineLevel="0" collapsed="false">
      <c r="A34" s="31" t="n">
        <v>28</v>
      </c>
      <c r="B34" s="35"/>
      <c r="C34" s="35"/>
      <c r="D34" s="35"/>
      <c r="E34" s="33"/>
      <c r="F34" s="33"/>
      <c r="G34" s="33"/>
      <c r="H34" s="33"/>
      <c r="I34" s="33"/>
      <c r="J34" s="33"/>
      <c r="K34" s="33"/>
      <c r="L34" s="33"/>
      <c r="M34" s="34" t="str">
        <f aca="false">IF(COUNT(E34:K34)=0,"",MAX(0,SUM(E34:K34)+N(L34)))</f>
        <v/>
      </c>
      <c r="N34" s="14" t="str">
        <f aca="false">IF(M34="","",IF(M34&gt;=Modelo!$B$40,Modelo!$A$40,IF(M34&gt;=Modelo!$B$41,Modelo!$A$41,IF(M34&gt;=Modelo!$B$42,Modelo!$A$42,Modelo!$A$43))))</f>
        <v/>
      </c>
    </row>
    <row r="35" customFormat="false" ht="15.75" hidden="false" customHeight="true" outlineLevel="0" collapsed="false">
      <c r="A35" s="31" t="n">
        <v>29</v>
      </c>
      <c r="B35" s="35"/>
      <c r="C35" s="35"/>
      <c r="D35" s="35"/>
      <c r="E35" s="33"/>
      <c r="F35" s="33"/>
      <c r="G35" s="33"/>
      <c r="H35" s="33"/>
      <c r="I35" s="33"/>
      <c r="J35" s="33"/>
      <c r="K35" s="33"/>
      <c r="L35" s="33"/>
      <c r="M35" s="34" t="str">
        <f aca="false">IF(COUNT(E35:K35)=0,"",MAX(0,SUM(E35:K35)+N(L35)))</f>
        <v/>
      </c>
      <c r="N35" s="14" t="str">
        <f aca="false">IF(M35="","",IF(M35&gt;=Modelo!$B$40,Modelo!$A$40,IF(M35&gt;=Modelo!$B$41,Modelo!$A$41,IF(M35&gt;=Modelo!$B$42,Modelo!$A$42,Modelo!$A$43))))</f>
        <v/>
      </c>
    </row>
    <row r="36" customFormat="false" ht="15.75" hidden="false" customHeight="true" outlineLevel="0" collapsed="false">
      <c r="A36" s="31" t="n">
        <v>30</v>
      </c>
      <c r="B36" s="35"/>
      <c r="C36" s="35"/>
      <c r="D36" s="35"/>
      <c r="E36" s="33"/>
      <c r="F36" s="33"/>
      <c r="G36" s="33"/>
      <c r="H36" s="33"/>
      <c r="I36" s="33"/>
      <c r="J36" s="33"/>
      <c r="K36" s="33"/>
      <c r="L36" s="33"/>
      <c r="M36" s="34" t="str">
        <f aca="false">IF(COUNT(E36:K36)=0,"",MAX(0,SUM(E36:K36)+N(L36)))</f>
        <v/>
      </c>
      <c r="N36" s="14" t="str">
        <f aca="false">IF(M36="","",IF(M36&gt;=Modelo!$B$40,Modelo!$A$40,IF(M36&gt;=Modelo!$B$41,Modelo!$A$41,IF(M36&gt;=Modelo!$B$42,Modelo!$A$42,Modelo!$A$43))))</f>
        <v/>
      </c>
    </row>
    <row r="37" customFormat="false" ht="15.75" hidden="false" customHeight="true" outlineLevel="0" collapsed="false">
      <c r="A37" s="31" t="n">
        <v>31</v>
      </c>
      <c r="B37" s="35"/>
      <c r="C37" s="35"/>
      <c r="D37" s="35"/>
      <c r="E37" s="33"/>
      <c r="F37" s="33"/>
      <c r="G37" s="33"/>
      <c r="H37" s="33"/>
      <c r="I37" s="33"/>
      <c r="J37" s="33"/>
      <c r="K37" s="33"/>
      <c r="L37" s="33"/>
      <c r="M37" s="34" t="str">
        <f aca="false">IF(COUNT(E37:K37)=0,"",MAX(0,SUM(E37:K37)+N(L37)))</f>
        <v/>
      </c>
      <c r="N37" s="14" t="str">
        <f aca="false">IF(M37="","",IF(M37&gt;=Modelo!$B$40,Modelo!$A$40,IF(M37&gt;=Modelo!$B$41,Modelo!$A$41,IF(M37&gt;=Modelo!$B$42,Modelo!$A$42,Modelo!$A$43))))</f>
        <v/>
      </c>
    </row>
    <row r="38" customFormat="false" ht="15.75" hidden="false" customHeight="true" outlineLevel="0" collapsed="false">
      <c r="A38" s="31" t="n">
        <v>32</v>
      </c>
      <c r="B38" s="35"/>
      <c r="C38" s="35"/>
      <c r="D38" s="35"/>
      <c r="E38" s="33"/>
      <c r="F38" s="33"/>
      <c r="G38" s="33"/>
      <c r="H38" s="33"/>
      <c r="I38" s="33"/>
      <c r="J38" s="33"/>
      <c r="K38" s="33"/>
      <c r="L38" s="33"/>
      <c r="M38" s="34" t="str">
        <f aca="false">IF(COUNT(E38:K38)=0,"",MAX(0,SUM(E38:K38)+N(L38)))</f>
        <v/>
      </c>
      <c r="N38" s="14" t="str">
        <f aca="false">IF(M38="","",IF(M38&gt;=Modelo!$B$40,Modelo!$A$40,IF(M38&gt;=Modelo!$B$41,Modelo!$A$41,IF(M38&gt;=Modelo!$B$42,Modelo!$A$42,Modelo!$A$43))))</f>
        <v/>
      </c>
    </row>
    <row r="39" customFormat="false" ht="15.75" hidden="false" customHeight="true" outlineLevel="0" collapsed="false">
      <c r="A39" s="31" t="n">
        <v>33</v>
      </c>
      <c r="B39" s="35"/>
      <c r="C39" s="35"/>
      <c r="D39" s="35"/>
      <c r="E39" s="33"/>
      <c r="F39" s="33"/>
      <c r="G39" s="33"/>
      <c r="H39" s="33"/>
      <c r="I39" s="33"/>
      <c r="J39" s="33"/>
      <c r="K39" s="33"/>
      <c r="L39" s="33"/>
      <c r="M39" s="34" t="str">
        <f aca="false">IF(COUNT(E39:K39)=0,"",MAX(0,SUM(E39:K39)+N(L39)))</f>
        <v/>
      </c>
      <c r="N39" s="14" t="str">
        <f aca="false">IF(M39="","",IF(M39&gt;=Modelo!$B$40,Modelo!$A$40,IF(M39&gt;=Modelo!$B$41,Modelo!$A$41,IF(M39&gt;=Modelo!$B$42,Modelo!$A$42,Modelo!$A$43))))</f>
        <v/>
      </c>
    </row>
    <row r="40" customFormat="false" ht="15.75" hidden="false" customHeight="true" outlineLevel="0" collapsed="false">
      <c r="A40" s="31" t="n">
        <v>34</v>
      </c>
      <c r="B40" s="35"/>
      <c r="C40" s="35"/>
      <c r="D40" s="35"/>
      <c r="E40" s="33"/>
      <c r="F40" s="33"/>
      <c r="G40" s="33"/>
      <c r="H40" s="33"/>
      <c r="I40" s="33"/>
      <c r="J40" s="33"/>
      <c r="K40" s="33"/>
      <c r="L40" s="33"/>
      <c r="M40" s="34" t="str">
        <f aca="false">IF(COUNT(E40:K40)=0,"",MAX(0,SUM(E40:K40)+N(L40)))</f>
        <v/>
      </c>
      <c r="N40" s="14" t="str">
        <f aca="false">IF(M40="","",IF(M40&gt;=Modelo!$B$40,Modelo!$A$40,IF(M40&gt;=Modelo!$B$41,Modelo!$A$41,IF(M40&gt;=Modelo!$B$42,Modelo!$A$42,Modelo!$A$43))))</f>
        <v/>
      </c>
    </row>
    <row r="41" customFormat="false" ht="15.75" hidden="false" customHeight="true" outlineLevel="0" collapsed="false">
      <c r="A41" s="31" t="n">
        <v>35</v>
      </c>
      <c r="B41" s="35"/>
      <c r="C41" s="35"/>
      <c r="D41" s="35"/>
      <c r="E41" s="33"/>
      <c r="F41" s="33"/>
      <c r="G41" s="33"/>
      <c r="H41" s="33"/>
      <c r="I41" s="33"/>
      <c r="J41" s="33"/>
      <c r="K41" s="33"/>
      <c r="L41" s="33"/>
      <c r="M41" s="34" t="str">
        <f aca="false">IF(COUNT(E41:K41)=0,"",MAX(0,SUM(E41:K41)+N(L41)))</f>
        <v/>
      </c>
      <c r="N41" s="14" t="str">
        <f aca="false">IF(M41="","",IF(M41&gt;=Modelo!$B$40,Modelo!$A$40,IF(M41&gt;=Modelo!$B$41,Modelo!$A$41,IF(M41&gt;=Modelo!$B$42,Modelo!$A$42,Modelo!$A$43))))</f>
        <v/>
      </c>
    </row>
    <row r="42" customFormat="false" ht="15.75" hidden="false" customHeight="true" outlineLevel="0" collapsed="false">
      <c r="A42" s="31" t="n">
        <v>36</v>
      </c>
      <c r="B42" s="35"/>
      <c r="C42" s="35"/>
      <c r="D42" s="35"/>
      <c r="E42" s="33"/>
      <c r="F42" s="33"/>
      <c r="G42" s="33"/>
      <c r="H42" s="33"/>
      <c r="I42" s="33"/>
      <c r="J42" s="33"/>
      <c r="K42" s="33"/>
      <c r="L42" s="33"/>
      <c r="M42" s="34" t="str">
        <f aca="false">IF(COUNT(E42:K42)=0,"",MAX(0,SUM(E42:K42)+N(L42)))</f>
        <v/>
      </c>
      <c r="N42" s="14" t="str">
        <f aca="false">IF(M42="","",IF(M42&gt;=Modelo!$B$40,Modelo!$A$40,IF(M42&gt;=Modelo!$B$41,Modelo!$A$41,IF(M42&gt;=Modelo!$B$42,Modelo!$A$42,Modelo!$A$43))))</f>
        <v/>
      </c>
    </row>
    <row r="43" customFormat="false" ht="15.75" hidden="false" customHeight="true" outlineLevel="0" collapsed="false">
      <c r="A43" s="31" t="n">
        <v>37</v>
      </c>
      <c r="B43" s="35"/>
      <c r="C43" s="35"/>
      <c r="D43" s="35"/>
      <c r="E43" s="33"/>
      <c r="F43" s="33"/>
      <c r="G43" s="33"/>
      <c r="H43" s="33"/>
      <c r="I43" s="33"/>
      <c r="J43" s="33"/>
      <c r="K43" s="33"/>
      <c r="L43" s="33"/>
      <c r="M43" s="34" t="str">
        <f aca="false">IF(COUNT(E43:K43)=0,"",MAX(0,SUM(E43:K43)+N(L43)))</f>
        <v/>
      </c>
      <c r="N43" s="14" t="str">
        <f aca="false">IF(M43="","",IF(M43&gt;=Modelo!$B$40,Modelo!$A$40,IF(M43&gt;=Modelo!$B$41,Modelo!$A$41,IF(M43&gt;=Modelo!$B$42,Modelo!$A$42,Modelo!$A$43))))</f>
        <v/>
      </c>
    </row>
    <row r="44" customFormat="false" ht="15.75" hidden="false" customHeight="true" outlineLevel="0" collapsed="false">
      <c r="A44" s="31" t="n">
        <v>38</v>
      </c>
      <c r="B44" s="35"/>
      <c r="C44" s="35"/>
      <c r="D44" s="35"/>
      <c r="E44" s="33"/>
      <c r="F44" s="33"/>
      <c r="G44" s="33"/>
      <c r="H44" s="33"/>
      <c r="I44" s="33"/>
      <c r="J44" s="33"/>
      <c r="K44" s="33"/>
      <c r="L44" s="33"/>
      <c r="M44" s="34" t="str">
        <f aca="false">IF(COUNT(E44:K44)=0,"",MAX(0,SUM(E44:K44)+N(L44)))</f>
        <v/>
      </c>
      <c r="N44" s="14" t="str">
        <f aca="false">IF(M44="","",IF(M44&gt;=Modelo!$B$40,Modelo!$A$40,IF(M44&gt;=Modelo!$B$41,Modelo!$A$41,IF(M44&gt;=Modelo!$B$42,Modelo!$A$42,Modelo!$A$43))))</f>
        <v/>
      </c>
    </row>
    <row r="45" customFormat="false" ht="15.75" hidden="false" customHeight="true" outlineLevel="0" collapsed="false">
      <c r="A45" s="31" t="n">
        <v>39</v>
      </c>
      <c r="B45" s="35"/>
      <c r="C45" s="35"/>
      <c r="D45" s="35"/>
      <c r="E45" s="33"/>
      <c r="F45" s="33"/>
      <c r="G45" s="33"/>
      <c r="H45" s="33"/>
      <c r="I45" s="33"/>
      <c r="J45" s="33"/>
      <c r="K45" s="33"/>
      <c r="L45" s="33"/>
      <c r="M45" s="34" t="str">
        <f aca="false">IF(COUNT(E45:K45)=0,"",MAX(0,SUM(E45:K45)+N(L45)))</f>
        <v/>
      </c>
      <c r="N45" s="14" t="str">
        <f aca="false">IF(M45="","",IF(M45&gt;=Modelo!$B$40,Modelo!$A$40,IF(M45&gt;=Modelo!$B$41,Modelo!$A$41,IF(M45&gt;=Modelo!$B$42,Modelo!$A$42,Modelo!$A$43))))</f>
        <v/>
      </c>
    </row>
    <row r="46" customFormat="false" ht="15.75" hidden="false" customHeight="true" outlineLevel="0" collapsed="false">
      <c r="A46" s="31" t="n">
        <v>40</v>
      </c>
      <c r="B46" s="35"/>
      <c r="C46" s="35"/>
      <c r="D46" s="35"/>
      <c r="E46" s="33"/>
      <c r="F46" s="33"/>
      <c r="G46" s="33"/>
      <c r="H46" s="33"/>
      <c r="I46" s="33"/>
      <c r="J46" s="33"/>
      <c r="K46" s="33"/>
      <c r="L46" s="33"/>
      <c r="M46" s="34" t="str">
        <f aca="false">IF(COUNT(E46:K46)=0,"",MAX(0,SUM(E46:K46)+N(L46)))</f>
        <v/>
      </c>
      <c r="N46" s="14" t="str">
        <f aca="false">IF(M46="","",IF(M46&gt;=Modelo!$B$40,Modelo!$A$40,IF(M46&gt;=Modelo!$B$41,Modelo!$A$41,IF(M46&gt;=Modelo!$B$42,Modelo!$A$42,Modelo!$A$43))))</f>
        <v/>
      </c>
    </row>
    <row r="47" customFormat="false" ht="15.75" hidden="false" customHeight="true" outlineLevel="0" collapsed="false">
      <c r="A47" s="31" t="n">
        <v>41</v>
      </c>
      <c r="B47" s="35"/>
      <c r="C47" s="35"/>
      <c r="D47" s="35"/>
      <c r="E47" s="33"/>
      <c r="F47" s="33"/>
      <c r="G47" s="33"/>
      <c r="H47" s="33"/>
      <c r="I47" s="33"/>
      <c r="J47" s="33"/>
      <c r="K47" s="33"/>
      <c r="L47" s="33"/>
      <c r="M47" s="34" t="str">
        <f aca="false">IF(COUNT(E47:K47)=0,"",MAX(0,SUM(E47:K47)+N(L47)))</f>
        <v/>
      </c>
      <c r="N47" s="14" t="str">
        <f aca="false">IF(M47="","",IF(M47&gt;=Modelo!$B$40,Modelo!$A$40,IF(M47&gt;=Modelo!$B$41,Modelo!$A$41,IF(M47&gt;=Modelo!$B$42,Modelo!$A$42,Modelo!$A$43))))</f>
        <v/>
      </c>
    </row>
    <row r="48" customFormat="false" ht="15.75" hidden="false" customHeight="true" outlineLevel="0" collapsed="false">
      <c r="A48" s="31" t="n">
        <v>42</v>
      </c>
      <c r="B48" s="35"/>
      <c r="C48" s="35"/>
      <c r="D48" s="35"/>
      <c r="E48" s="33"/>
      <c r="F48" s="33"/>
      <c r="G48" s="33"/>
      <c r="H48" s="33"/>
      <c r="I48" s="33"/>
      <c r="J48" s="33"/>
      <c r="K48" s="33"/>
      <c r="L48" s="33"/>
      <c r="M48" s="34" t="str">
        <f aca="false">IF(COUNT(E48:K48)=0,"",MAX(0,SUM(E48:K48)+N(L48)))</f>
        <v/>
      </c>
      <c r="N48" s="14" t="str">
        <f aca="false">IF(M48="","",IF(M48&gt;=Modelo!$B$40,Modelo!$A$40,IF(M48&gt;=Modelo!$B$41,Modelo!$A$41,IF(M48&gt;=Modelo!$B$42,Modelo!$A$42,Modelo!$A$43))))</f>
        <v/>
      </c>
    </row>
    <row r="49" customFormat="false" ht="15.75" hidden="false" customHeight="true" outlineLevel="0" collapsed="false">
      <c r="A49" s="31" t="n">
        <v>43</v>
      </c>
      <c r="B49" s="35"/>
      <c r="C49" s="35"/>
      <c r="D49" s="35"/>
      <c r="E49" s="33"/>
      <c r="F49" s="33"/>
      <c r="G49" s="33"/>
      <c r="H49" s="33"/>
      <c r="I49" s="33"/>
      <c r="J49" s="33"/>
      <c r="K49" s="33"/>
      <c r="L49" s="33"/>
      <c r="M49" s="34" t="str">
        <f aca="false">IF(COUNT(E49:K49)=0,"",MAX(0,SUM(E49:K49)+N(L49)))</f>
        <v/>
      </c>
      <c r="N49" s="14" t="str">
        <f aca="false">IF(M49="","",IF(M49&gt;=Modelo!$B$40,Modelo!$A$40,IF(M49&gt;=Modelo!$B$41,Modelo!$A$41,IF(M49&gt;=Modelo!$B$42,Modelo!$A$42,Modelo!$A$43))))</f>
        <v/>
      </c>
    </row>
    <row r="50" customFormat="false" ht="15.75" hidden="false" customHeight="true" outlineLevel="0" collapsed="false">
      <c r="A50" s="31" t="n">
        <v>44</v>
      </c>
      <c r="B50" s="35"/>
      <c r="C50" s="35"/>
      <c r="D50" s="35"/>
      <c r="E50" s="33"/>
      <c r="F50" s="33"/>
      <c r="G50" s="33"/>
      <c r="H50" s="33"/>
      <c r="I50" s="33"/>
      <c r="J50" s="33"/>
      <c r="K50" s="33"/>
      <c r="L50" s="33"/>
      <c r="M50" s="34" t="str">
        <f aca="false">IF(COUNT(E50:K50)=0,"",MAX(0,SUM(E50:K50)+N(L50)))</f>
        <v/>
      </c>
      <c r="N50" s="14" t="str">
        <f aca="false">IF(M50="","",IF(M50&gt;=Modelo!$B$40,Modelo!$A$40,IF(M50&gt;=Modelo!$B$41,Modelo!$A$41,IF(M50&gt;=Modelo!$B$42,Modelo!$A$42,Modelo!$A$43))))</f>
        <v/>
      </c>
    </row>
    <row r="51" customFormat="false" ht="15.75" hidden="false" customHeight="true" outlineLevel="0" collapsed="false">
      <c r="A51" s="31" t="n">
        <v>45</v>
      </c>
      <c r="B51" s="35"/>
      <c r="C51" s="35"/>
      <c r="D51" s="35"/>
      <c r="E51" s="33"/>
      <c r="F51" s="33"/>
      <c r="G51" s="33"/>
      <c r="H51" s="33"/>
      <c r="I51" s="33"/>
      <c r="J51" s="33"/>
      <c r="K51" s="33"/>
      <c r="L51" s="33"/>
      <c r="M51" s="34" t="str">
        <f aca="false">IF(COUNT(E51:K51)=0,"",MAX(0,SUM(E51:K51)+N(L51)))</f>
        <v/>
      </c>
      <c r="N51" s="14" t="str">
        <f aca="false">IF(M51="","",IF(M51&gt;=Modelo!$B$40,Modelo!$A$40,IF(M51&gt;=Modelo!$B$41,Modelo!$A$41,IF(M51&gt;=Modelo!$B$42,Modelo!$A$42,Modelo!$A$43))))</f>
        <v/>
      </c>
    </row>
    <row r="52" customFormat="false" ht="15.75" hidden="false" customHeight="true" outlineLevel="0" collapsed="false">
      <c r="A52" s="31" t="n">
        <v>46</v>
      </c>
      <c r="B52" s="35"/>
      <c r="C52" s="35"/>
      <c r="D52" s="35"/>
      <c r="E52" s="33"/>
      <c r="F52" s="33"/>
      <c r="G52" s="33"/>
      <c r="H52" s="33"/>
      <c r="I52" s="33"/>
      <c r="J52" s="33"/>
      <c r="K52" s="33"/>
      <c r="L52" s="33"/>
      <c r="M52" s="34" t="str">
        <f aca="false">IF(COUNT(E52:K52)=0,"",MAX(0,SUM(E52:K52)+N(L52)))</f>
        <v/>
      </c>
      <c r="N52" s="14" t="str">
        <f aca="false">IF(M52="","",IF(M52&gt;=Modelo!$B$40,Modelo!$A$40,IF(M52&gt;=Modelo!$B$41,Modelo!$A$41,IF(M52&gt;=Modelo!$B$42,Modelo!$A$42,Modelo!$A$43))))</f>
        <v/>
      </c>
    </row>
    <row r="53" customFormat="false" ht="15.75" hidden="false" customHeight="true" outlineLevel="0" collapsed="false">
      <c r="A53" s="31" t="n">
        <v>47</v>
      </c>
      <c r="B53" s="35"/>
      <c r="C53" s="35"/>
      <c r="D53" s="35"/>
      <c r="E53" s="33"/>
      <c r="F53" s="33"/>
      <c r="G53" s="33"/>
      <c r="H53" s="33"/>
      <c r="I53" s="33"/>
      <c r="J53" s="33"/>
      <c r="K53" s="33"/>
      <c r="L53" s="33"/>
      <c r="M53" s="34" t="str">
        <f aca="false">IF(COUNT(E53:K53)=0,"",MAX(0,SUM(E53:K53)+N(L53)))</f>
        <v/>
      </c>
      <c r="N53" s="14" t="str">
        <f aca="false">IF(M53="","",IF(M53&gt;=Modelo!$B$40,Modelo!$A$40,IF(M53&gt;=Modelo!$B$41,Modelo!$A$41,IF(M53&gt;=Modelo!$B$42,Modelo!$A$42,Modelo!$A$43))))</f>
        <v/>
      </c>
    </row>
    <row r="54" customFormat="false" ht="15.75" hidden="false" customHeight="true" outlineLevel="0" collapsed="false">
      <c r="A54" s="31" t="n">
        <v>48</v>
      </c>
      <c r="B54" s="35"/>
      <c r="C54" s="35"/>
      <c r="D54" s="35"/>
      <c r="E54" s="33"/>
      <c r="F54" s="33"/>
      <c r="G54" s="33"/>
      <c r="H54" s="33"/>
      <c r="I54" s="33"/>
      <c r="J54" s="33"/>
      <c r="K54" s="33"/>
      <c r="L54" s="33"/>
      <c r="M54" s="34" t="str">
        <f aca="false">IF(COUNT(E54:K54)=0,"",MAX(0,SUM(E54:K54)+N(L54)))</f>
        <v/>
      </c>
      <c r="N54" s="14" t="str">
        <f aca="false">IF(M54="","",IF(M54&gt;=Modelo!$B$40,Modelo!$A$40,IF(M54&gt;=Modelo!$B$41,Modelo!$A$41,IF(M54&gt;=Modelo!$B$42,Modelo!$A$42,Modelo!$A$43))))</f>
        <v/>
      </c>
    </row>
    <row r="55" customFormat="false" ht="15.75" hidden="false" customHeight="true" outlineLevel="0" collapsed="false">
      <c r="A55" s="31" t="n">
        <v>49</v>
      </c>
      <c r="B55" s="35"/>
      <c r="C55" s="35"/>
      <c r="D55" s="35"/>
      <c r="E55" s="33"/>
      <c r="F55" s="33"/>
      <c r="G55" s="33"/>
      <c r="H55" s="33"/>
      <c r="I55" s="33"/>
      <c r="J55" s="33"/>
      <c r="K55" s="33"/>
      <c r="L55" s="33"/>
      <c r="M55" s="34" t="str">
        <f aca="false">IF(COUNT(E55:K55)=0,"",MAX(0,SUM(E55:K55)+N(L55)))</f>
        <v/>
      </c>
      <c r="N55" s="14" t="str">
        <f aca="false">IF(M55="","",IF(M55&gt;=Modelo!$B$40,Modelo!$A$40,IF(M55&gt;=Modelo!$B$41,Modelo!$A$41,IF(M55&gt;=Modelo!$B$42,Modelo!$A$42,Modelo!$A$43))))</f>
        <v/>
      </c>
    </row>
    <row r="56" customFormat="false" ht="15.75" hidden="false" customHeight="true" outlineLevel="0" collapsed="false">
      <c r="A56" s="31" t="n">
        <v>50</v>
      </c>
      <c r="B56" s="35"/>
      <c r="C56" s="35"/>
      <c r="D56" s="35"/>
      <c r="E56" s="33"/>
      <c r="F56" s="33"/>
      <c r="G56" s="33"/>
      <c r="H56" s="33"/>
      <c r="I56" s="33"/>
      <c r="J56" s="33"/>
      <c r="K56" s="33"/>
      <c r="L56" s="33"/>
      <c r="M56" s="34" t="str">
        <f aca="false">IF(COUNT(E56:K56)=0,"",MAX(0,SUM(E56:K56)+N(L56)))</f>
        <v/>
      </c>
      <c r="N56" s="14" t="str">
        <f aca="false">IF(M56="","",IF(M56&gt;=Modelo!$B$40,Modelo!$A$40,IF(M56&gt;=Modelo!$B$41,Modelo!$A$41,IF(M56&gt;=Modelo!$B$42,Modelo!$A$42,Modelo!$A$43))))</f>
        <v/>
      </c>
    </row>
    <row r="57" customFormat="false" ht="15.75" hidden="false" customHeight="true" outlineLevel="0" collapsed="false">
      <c r="A57" s="31" t="n">
        <v>51</v>
      </c>
      <c r="B57" s="35"/>
      <c r="C57" s="35"/>
      <c r="D57" s="35"/>
      <c r="E57" s="33"/>
      <c r="F57" s="33"/>
      <c r="G57" s="33"/>
      <c r="H57" s="33"/>
      <c r="I57" s="33"/>
      <c r="J57" s="33"/>
      <c r="K57" s="33"/>
      <c r="L57" s="33"/>
      <c r="M57" s="34" t="str">
        <f aca="false">IF(COUNT(E57:K57)=0,"",MAX(0,SUM(E57:K57)+N(L57)))</f>
        <v/>
      </c>
      <c r="N57" s="14" t="str">
        <f aca="false">IF(M57="","",IF(M57&gt;=Modelo!$B$40,Modelo!$A$40,IF(M57&gt;=Modelo!$B$41,Modelo!$A$41,IF(M57&gt;=Modelo!$B$42,Modelo!$A$42,Modelo!$A$43))))</f>
        <v/>
      </c>
    </row>
    <row r="58" customFormat="false" ht="15.75" hidden="false" customHeight="true" outlineLevel="0" collapsed="false">
      <c r="A58" s="31" t="n">
        <v>52</v>
      </c>
      <c r="B58" s="35"/>
      <c r="C58" s="35"/>
      <c r="D58" s="35"/>
      <c r="E58" s="33"/>
      <c r="F58" s="33"/>
      <c r="G58" s="33"/>
      <c r="H58" s="33"/>
      <c r="I58" s="33"/>
      <c r="J58" s="33"/>
      <c r="K58" s="33"/>
      <c r="L58" s="33"/>
      <c r="M58" s="34" t="str">
        <f aca="false">IF(COUNT(E58:K58)=0,"",MAX(0,SUM(E58:K58)+N(L58)))</f>
        <v/>
      </c>
      <c r="N58" s="14" t="str">
        <f aca="false">IF(M58="","",IF(M58&gt;=Modelo!$B$40,Modelo!$A$40,IF(M58&gt;=Modelo!$B$41,Modelo!$A$41,IF(M58&gt;=Modelo!$B$42,Modelo!$A$42,Modelo!$A$43))))</f>
        <v/>
      </c>
    </row>
    <row r="59" customFormat="false" ht="15.75" hidden="false" customHeight="true" outlineLevel="0" collapsed="false">
      <c r="A59" s="31" t="n">
        <v>53</v>
      </c>
      <c r="B59" s="35"/>
      <c r="C59" s="35"/>
      <c r="D59" s="35"/>
      <c r="E59" s="33"/>
      <c r="F59" s="33"/>
      <c r="G59" s="33"/>
      <c r="H59" s="33"/>
      <c r="I59" s="33"/>
      <c r="J59" s="33"/>
      <c r="K59" s="33"/>
      <c r="L59" s="33"/>
      <c r="M59" s="34" t="str">
        <f aca="false">IF(COUNT(E59:K59)=0,"",MAX(0,SUM(E59:K59)+N(L59)))</f>
        <v/>
      </c>
      <c r="N59" s="14" t="str">
        <f aca="false">IF(M59="","",IF(M59&gt;=Modelo!$B$40,Modelo!$A$40,IF(M59&gt;=Modelo!$B$41,Modelo!$A$41,IF(M59&gt;=Modelo!$B$42,Modelo!$A$42,Modelo!$A$43))))</f>
        <v/>
      </c>
    </row>
    <row r="60" customFormat="false" ht="15.75" hidden="false" customHeight="true" outlineLevel="0" collapsed="false">
      <c r="A60" s="31" t="n">
        <v>54</v>
      </c>
      <c r="B60" s="35"/>
      <c r="C60" s="35"/>
      <c r="D60" s="35"/>
      <c r="E60" s="33"/>
      <c r="F60" s="33"/>
      <c r="G60" s="33"/>
      <c r="H60" s="33"/>
      <c r="I60" s="33"/>
      <c r="J60" s="33"/>
      <c r="K60" s="33"/>
      <c r="L60" s="33"/>
      <c r="M60" s="34" t="str">
        <f aca="false">IF(COUNT(E60:K60)=0,"",MAX(0,SUM(E60:K60)+N(L60)))</f>
        <v/>
      </c>
      <c r="N60" s="14" t="str">
        <f aca="false">IF(M60="","",IF(M60&gt;=Modelo!$B$40,Modelo!$A$40,IF(M60&gt;=Modelo!$B$41,Modelo!$A$41,IF(M60&gt;=Modelo!$B$42,Modelo!$A$42,Modelo!$A$43))))</f>
        <v/>
      </c>
    </row>
    <row r="61" customFormat="false" ht="15.75" hidden="false" customHeight="true" outlineLevel="0" collapsed="false">
      <c r="A61" s="31" t="n">
        <v>55</v>
      </c>
      <c r="B61" s="35"/>
      <c r="C61" s="35"/>
      <c r="D61" s="35"/>
      <c r="E61" s="33"/>
      <c r="F61" s="33"/>
      <c r="G61" s="33"/>
      <c r="H61" s="33"/>
      <c r="I61" s="33"/>
      <c r="J61" s="33"/>
      <c r="K61" s="33"/>
      <c r="L61" s="33"/>
      <c r="M61" s="34" t="str">
        <f aca="false">IF(COUNT(E61:K61)=0,"",MAX(0,SUM(E61:K61)+N(L61)))</f>
        <v/>
      </c>
      <c r="N61" s="14" t="str">
        <f aca="false">IF(M61="","",IF(M61&gt;=Modelo!$B$40,Modelo!$A$40,IF(M61&gt;=Modelo!$B$41,Modelo!$A$41,IF(M61&gt;=Modelo!$B$42,Modelo!$A$42,Modelo!$A$43))))</f>
        <v/>
      </c>
    </row>
    <row r="62" customFormat="false" ht="15.75" hidden="false" customHeight="true" outlineLevel="0" collapsed="false">
      <c r="A62" s="31" t="n">
        <v>56</v>
      </c>
      <c r="B62" s="35"/>
      <c r="C62" s="35"/>
      <c r="D62" s="35"/>
      <c r="E62" s="33"/>
      <c r="F62" s="33"/>
      <c r="G62" s="33"/>
      <c r="H62" s="33"/>
      <c r="I62" s="33"/>
      <c r="J62" s="33"/>
      <c r="K62" s="33"/>
      <c r="L62" s="33"/>
      <c r="M62" s="34" t="str">
        <f aca="false">IF(COUNT(E62:K62)=0,"",MAX(0,SUM(E62:K62)+N(L62)))</f>
        <v/>
      </c>
      <c r="N62" s="14" t="str">
        <f aca="false">IF(M62="","",IF(M62&gt;=Modelo!$B$40,Modelo!$A$40,IF(M62&gt;=Modelo!$B$41,Modelo!$A$41,IF(M62&gt;=Modelo!$B$42,Modelo!$A$42,Modelo!$A$43))))</f>
        <v/>
      </c>
    </row>
    <row r="63" customFormat="false" ht="15.75" hidden="false" customHeight="true" outlineLevel="0" collapsed="false">
      <c r="A63" s="31" t="n">
        <v>57</v>
      </c>
      <c r="B63" s="35"/>
      <c r="C63" s="35"/>
      <c r="D63" s="35"/>
      <c r="E63" s="33"/>
      <c r="F63" s="33"/>
      <c r="G63" s="33"/>
      <c r="H63" s="33"/>
      <c r="I63" s="33"/>
      <c r="J63" s="33"/>
      <c r="K63" s="33"/>
      <c r="L63" s="33"/>
      <c r="M63" s="34" t="str">
        <f aca="false">IF(COUNT(E63:K63)=0,"",MAX(0,SUM(E63:K63)+N(L63)))</f>
        <v/>
      </c>
      <c r="N63" s="14" t="str">
        <f aca="false">IF(M63="","",IF(M63&gt;=Modelo!$B$40,Modelo!$A$40,IF(M63&gt;=Modelo!$B$41,Modelo!$A$41,IF(M63&gt;=Modelo!$B$42,Modelo!$A$42,Modelo!$A$43))))</f>
        <v/>
      </c>
    </row>
    <row r="64" customFormat="false" ht="15.75" hidden="false" customHeight="true" outlineLevel="0" collapsed="false">
      <c r="A64" s="31" t="n">
        <v>58</v>
      </c>
      <c r="B64" s="35"/>
      <c r="C64" s="35"/>
      <c r="D64" s="35"/>
      <c r="E64" s="33"/>
      <c r="F64" s="33"/>
      <c r="G64" s="33"/>
      <c r="H64" s="33"/>
      <c r="I64" s="33"/>
      <c r="J64" s="33"/>
      <c r="K64" s="33"/>
      <c r="L64" s="33"/>
      <c r="M64" s="34" t="str">
        <f aca="false">IF(COUNT(E64:K64)=0,"",MAX(0,SUM(E64:K64)+N(L64)))</f>
        <v/>
      </c>
      <c r="N64" s="14" t="str">
        <f aca="false">IF(M64="","",IF(M64&gt;=Modelo!$B$40,Modelo!$A$40,IF(M64&gt;=Modelo!$B$41,Modelo!$A$41,IF(M64&gt;=Modelo!$B$42,Modelo!$A$42,Modelo!$A$43))))</f>
        <v/>
      </c>
    </row>
    <row r="65" customFormat="false" ht="15.75" hidden="false" customHeight="true" outlineLevel="0" collapsed="false">
      <c r="A65" s="31" t="n">
        <v>59</v>
      </c>
      <c r="B65" s="35"/>
      <c r="C65" s="35"/>
      <c r="D65" s="35"/>
      <c r="E65" s="33"/>
      <c r="F65" s="33"/>
      <c r="G65" s="33"/>
      <c r="H65" s="33"/>
      <c r="I65" s="33"/>
      <c r="J65" s="33"/>
      <c r="K65" s="33"/>
      <c r="L65" s="33"/>
      <c r="M65" s="34" t="str">
        <f aca="false">IF(COUNT(E65:K65)=0,"",MAX(0,SUM(E65:K65)+N(L65)))</f>
        <v/>
      </c>
      <c r="N65" s="14" t="str">
        <f aca="false">IF(M65="","",IF(M65&gt;=Modelo!$B$40,Modelo!$A$40,IF(M65&gt;=Modelo!$B$41,Modelo!$A$41,IF(M65&gt;=Modelo!$B$42,Modelo!$A$42,Modelo!$A$43))))</f>
        <v/>
      </c>
    </row>
    <row r="66" customFormat="false" ht="15.75" hidden="false" customHeight="true" outlineLevel="0" collapsed="false">
      <c r="A66" s="31" t="n">
        <v>60</v>
      </c>
      <c r="B66" s="35"/>
      <c r="C66" s="35"/>
      <c r="D66" s="35"/>
      <c r="E66" s="33"/>
      <c r="F66" s="33"/>
      <c r="G66" s="33"/>
      <c r="H66" s="33"/>
      <c r="I66" s="33"/>
      <c r="J66" s="33"/>
      <c r="K66" s="33"/>
      <c r="L66" s="33"/>
      <c r="M66" s="34" t="str">
        <f aca="false">IF(COUNT(E66:K66)=0,"",MAX(0,SUM(E66:K66)+N(L66)))</f>
        <v/>
      </c>
      <c r="N66" s="14" t="str">
        <f aca="false">IF(M66="","",IF(M66&gt;=Modelo!$B$40,Modelo!$A$40,IF(M66&gt;=Modelo!$B$41,Modelo!$A$41,IF(M66&gt;=Modelo!$B$42,Modelo!$A$42,Modelo!$A$43))))</f>
        <v/>
      </c>
    </row>
    <row r="68" customFormat="false" ht="15" hidden="false" customHeight="false" outlineLevel="0" collapsed="false">
      <c r="B68" s="36" t="s">
        <v>118</v>
      </c>
    </row>
    <row r="69" customFormat="false" ht="27.75" hidden="false" customHeight="true" outlineLevel="0" collapsed="false">
      <c r="A69" s="12"/>
      <c r="B69" s="13" t="s">
        <v>71</v>
      </c>
      <c r="C69" s="13" t="s">
        <v>119</v>
      </c>
      <c r="D69" s="13" t="s">
        <v>120</v>
      </c>
    </row>
    <row r="70" customFormat="false" ht="15" hidden="false" customHeight="false" outlineLevel="0" collapsed="false">
      <c r="B70" s="37" t="s">
        <v>77</v>
      </c>
      <c r="C70" s="38" t="n">
        <f aca="false">COUNTIF(N7:N66,"Tier 1")</f>
        <v>1</v>
      </c>
      <c r="D70" s="29" t="s">
        <v>79</v>
      </c>
    </row>
    <row r="71" customFormat="false" ht="15" hidden="false" customHeight="false" outlineLevel="0" collapsed="false">
      <c r="B71" s="37" t="s">
        <v>81</v>
      </c>
      <c r="C71" s="38" t="n">
        <f aca="false">COUNTIF(N7:N66,"Tier 2")</f>
        <v>0</v>
      </c>
      <c r="D71" s="29" t="s">
        <v>83</v>
      </c>
    </row>
    <row r="72" customFormat="false" ht="15" hidden="false" customHeight="false" outlineLevel="0" collapsed="false">
      <c r="B72" s="37" t="s">
        <v>85</v>
      </c>
      <c r="C72" s="38" t="n">
        <f aca="false">COUNTIF(N7:N66,"Tier 3")</f>
        <v>0</v>
      </c>
      <c r="D72" s="29" t="s">
        <v>87</v>
      </c>
    </row>
    <row r="73" customFormat="false" ht="15" hidden="false" customHeight="false" outlineLevel="0" collapsed="false">
      <c r="B73" s="37" t="s">
        <v>89</v>
      </c>
      <c r="C73" s="38" t="n">
        <f aca="false">COUNTIF(N7:N66,"Descartar")</f>
        <v>0</v>
      </c>
      <c r="D73" s="29" t="s">
        <v>90</v>
      </c>
    </row>
    <row r="74" customFormat="false" ht="15" hidden="false" customHeight="false" outlineLevel="0" collapsed="false">
      <c r="B74" s="39" t="s">
        <v>121</v>
      </c>
      <c r="C74" s="23" t="n">
        <f aca="false">COUNT(M7:M66)</f>
        <v>1</v>
      </c>
      <c r="D74" s="21"/>
    </row>
    <row r="76" customFormat="false" ht="30" hidden="false" customHeight="true" outlineLevel="0" collapsed="false">
      <c r="B76" s="40" t="str">
        <f aca="false">IF(COUNTIF(N7:N66,"Tier 1")&gt;25,"OJO: tienes "&amp;COUNTIF(N7:N66,"Tier 1")&amp;" cuentas tier-1. Arriba de 25 no son tier-1: no alcanza la semana para darles atención custom. Sube el umbral.","Distribución sana: el tier-1 cabe en la capacidad del equipo.")</f>
        <v>Distribución sana: el tier-1 cabe en la capacidad del equipo.</v>
      </c>
      <c r="C76" s="40"/>
      <c r="D76" s="40"/>
      <c r="E76" s="40"/>
      <c r="F76" s="40"/>
      <c r="G76" s="40"/>
      <c r="H76" s="40"/>
    </row>
  </sheetData>
  <mergeCells count="4">
    <mergeCell ref="A1:N1"/>
    <mergeCell ref="A2:N2"/>
    <mergeCell ref="A3:N3"/>
    <mergeCell ref="B76:H76"/>
  </mergeCells>
  <conditionalFormatting sqref="N7:N66">
    <cfRule type="cellIs" priority="2" operator="equal" aboveAverage="0" equalAverage="0" bottom="0" percent="0" rank="0" text="" dxfId="0">
      <formula>"Tier 1"</formula>
    </cfRule>
    <cfRule type="cellIs" priority="3" operator="equal" aboveAverage="0" equalAverage="0" bottom="0" percent="0" rank="0" text="" dxfId="1">
      <formula>"Tier 2"</formula>
    </cfRule>
    <cfRule type="cellIs" priority="4" operator="equal" aboveAverage="0" equalAverage="0" bottom="0" percent="0" rank="0" text="" dxfId="2">
      <formula>"Tier 3"</formula>
    </cfRule>
    <cfRule type="cellIs" priority="5" operator="equal" aboveAverage="0" equalAverage="0" bottom="0" percent="0" rank="0" text="" dxfId="3">
      <formula>"Descartar"</formula>
    </cfRule>
  </conditionalFormatting>
  <dataValidations count="8">
    <dataValidation allowBlank="true" error="F1 va de 0 a 25 puntos." errorStyle="stop" errorTitle="Fuera de rango" operator="between" showDropDown="false" showErrorMessage="false" showInputMessage="false" sqref="E7:E66" type="whole">
      <formula1>0</formula1>
      <formula2>25</formula2>
    </dataValidation>
    <dataValidation allowBlank="true" error="F2 va de 0 a 15 puntos." errorStyle="stop" errorTitle="Fuera de rango" operator="between" showDropDown="false" showErrorMessage="false" showInputMessage="false" sqref="F7:F66" type="whole">
      <formula1>0</formula1>
      <formula2>15</formula2>
    </dataValidation>
    <dataValidation allowBlank="true" error="F3 va de 0 a 20 puntos." errorStyle="stop" errorTitle="Fuera de rango" operator="between" showDropDown="false" showErrorMessage="false" showInputMessage="false" sqref="G7:G66" type="whole">
      <formula1>0</formula1>
      <formula2>20</formula2>
    </dataValidation>
    <dataValidation allowBlank="true" error="F4 va de 0 a 10 puntos." errorStyle="stop" errorTitle="Fuera de rango" operator="between" showDropDown="false" showErrorMessage="false" showInputMessage="false" sqref="H7:H66" type="whole">
      <formula1>0</formula1>
      <formula2>10</formula2>
    </dataValidation>
    <dataValidation allowBlank="true" error="S1 va de 0 a 15 puntos." errorStyle="stop" errorTitle="Fuera de rango" operator="between" showDropDown="false" showErrorMessage="false" showInputMessage="false" sqref="I7:I66" type="whole">
      <formula1>0</formula1>
      <formula2>15</formula2>
    </dataValidation>
    <dataValidation allowBlank="true" error="S2 va de 0 a 10 puntos." errorStyle="stop" errorTitle="Fuera de rango" operator="between" showDropDown="false" showErrorMessage="false" showInputMessage="false" sqref="J7:J66" type="whole">
      <formula1>0</formula1>
      <formula2>10</formula2>
    </dataValidation>
    <dataValidation allowBlank="true" error="A1 va de 0 a 5 puntos." errorStyle="stop" errorTitle="Fuera de rango" operator="between" showDropDown="false" showErrorMessage="false" showInputMessage="false" sqref="K7:K66" type="whole">
      <formula1>0</formula1>
      <formula2>5</formula2>
    </dataValidation>
    <dataValidation allowBlank="true" error="Las restas van de -70 a 0." errorStyle="stop" errorTitle="Fuera de rango" operator="between" showDropDown="false" showErrorMessage="false" showInputMessage="false" sqref="L7:L66" type="whole">
      <formula1>-70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3" min="3" style="0" width="28"/>
    <col collapsed="false" customWidth="true" hidden="false" outlineLevel="0" max="4" min="4" style="0" width="26"/>
    <col collapsed="false" customWidth="true" hidden="false" outlineLevel="0" max="5" min="5" style="0" width="20"/>
    <col collapsed="false" customWidth="true" hidden="false" outlineLevel="0" max="6" min="6" style="0" width="40"/>
    <col collapsed="false" customWidth="true" hidden="false" outlineLevel="0" max="7" min="7" style="0" width="30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4" hidden="false" customHeight="true" outlineLevel="0" collapsed="false">
      <c r="A2" s="2" t="s">
        <v>122</v>
      </c>
      <c r="B2" s="2"/>
      <c r="C2" s="2"/>
      <c r="D2" s="2"/>
      <c r="E2" s="2"/>
      <c r="F2" s="2"/>
      <c r="G2" s="2"/>
    </row>
    <row r="3" customFormat="false" ht="27.75" hidden="false" customHeight="true" outlineLevel="0" collapsed="false">
      <c r="A3" s="3" t="s">
        <v>123</v>
      </c>
      <c r="B3" s="3"/>
      <c r="C3" s="3"/>
      <c r="D3" s="3"/>
      <c r="E3" s="3"/>
      <c r="F3" s="3"/>
      <c r="G3" s="3"/>
    </row>
    <row r="5" customFormat="false" ht="27.75" hidden="false" customHeight="true" outlineLevel="0" collapsed="false">
      <c r="A5" s="12" t="s">
        <v>95</v>
      </c>
      <c r="B5" s="13" t="s">
        <v>124</v>
      </c>
      <c r="C5" s="13" t="s">
        <v>125</v>
      </c>
      <c r="D5" s="13" t="s">
        <v>126</v>
      </c>
      <c r="E5" s="13" t="s">
        <v>127</v>
      </c>
      <c r="F5" s="13" t="s">
        <v>128</v>
      </c>
      <c r="G5" s="13" t="s">
        <v>129</v>
      </c>
    </row>
    <row r="6" customFormat="false" ht="25.5" hidden="false" customHeight="true" outlineLevel="0" collapsed="false">
      <c r="A6" s="41" t="s">
        <v>130</v>
      </c>
      <c r="B6" s="32" t="s">
        <v>131</v>
      </c>
      <c r="C6" s="32" t="s">
        <v>132</v>
      </c>
      <c r="D6" s="35"/>
      <c r="E6" s="42" t="s">
        <v>133</v>
      </c>
      <c r="F6" s="41" t="s">
        <v>134</v>
      </c>
      <c r="G6" s="35"/>
    </row>
    <row r="7" customFormat="false" ht="25.5" hidden="false" customHeight="true" outlineLevel="0" collapsed="false">
      <c r="A7" s="41"/>
      <c r="B7" s="32" t="s">
        <v>135</v>
      </c>
      <c r="C7" s="32" t="s">
        <v>136</v>
      </c>
      <c r="D7" s="35"/>
      <c r="E7" s="42" t="s">
        <v>133</v>
      </c>
      <c r="F7" s="41" t="s">
        <v>137</v>
      </c>
      <c r="G7" s="35"/>
    </row>
    <row r="8" customFormat="false" ht="25.5" hidden="false" customHeight="true" outlineLevel="0" collapsed="false">
      <c r="A8" s="41"/>
      <c r="B8" s="32" t="s">
        <v>138</v>
      </c>
      <c r="C8" s="32" t="s">
        <v>139</v>
      </c>
      <c r="D8" s="35"/>
      <c r="E8" s="42" t="s">
        <v>140</v>
      </c>
      <c r="F8" s="41" t="s">
        <v>141</v>
      </c>
      <c r="G8" s="35"/>
    </row>
    <row r="9" customFormat="false" ht="25.5" hidden="false" customHeight="true" outlineLevel="0" collapsed="false">
      <c r="A9" s="41"/>
      <c r="B9" s="32" t="s">
        <v>142</v>
      </c>
      <c r="C9" s="32" t="s">
        <v>143</v>
      </c>
      <c r="D9" s="35"/>
      <c r="E9" s="42" t="s">
        <v>140</v>
      </c>
      <c r="F9" s="41" t="s">
        <v>144</v>
      </c>
      <c r="G9" s="35"/>
    </row>
    <row r="10" customFormat="false" ht="25.5" hidden="false" customHeight="true" outlineLevel="0" collapsed="false">
      <c r="A10" s="41"/>
      <c r="B10" s="32" t="s">
        <v>145</v>
      </c>
      <c r="C10" s="32" t="s">
        <v>146</v>
      </c>
      <c r="D10" s="35"/>
      <c r="E10" s="42" t="s">
        <v>147</v>
      </c>
      <c r="F10" s="41" t="s">
        <v>148</v>
      </c>
      <c r="G10" s="35"/>
    </row>
    <row r="11" customFormat="false" ht="21.75" hidden="false" customHeight="true" outlineLevel="0" collapsed="false">
      <c r="A11" s="43"/>
      <c r="B11" s="35"/>
      <c r="C11" s="35"/>
      <c r="D11" s="35"/>
      <c r="E11" s="9"/>
      <c r="F11" s="43"/>
      <c r="G11" s="43"/>
    </row>
    <row r="12" customFormat="false" ht="21.75" hidden="false" customHeight="true" outlineLevel="0" collapsed="false">
      <c r="A12" s="43"/>
      <c r="B12" s="35"/>
      <c r="C12" s="35"/>
      <c r="D12" s="35"/>
      <c r="E12" s="9"/>
      <c r="F12" s="43"/>
      <c r="G12" s="43"/>
    </row>
    <row r="13" customFormat="false" ht="21.75" hidden="false" customHeight="true" outlineLevel="0" collapsed="false">
      <c r="A13" s="43"/>
      <c r="B13" s="35"/>
      <c r="C13" s="35"/>
      <c r="D13" s="35"/>
      <c r="E13" s="9"/>
      <c r="F13" s="43"/>
      <c r="G13" s="43"/>
    </row>
    <row r="14" customFormat="false" ht="21.75" hidden="false" customHeight="true" outlineLevel="0" collapsed="false">
      <c r="A14" s="43"/>
      <c r="B14" s="35"/>
      <c r="C14" s="35"/>
      <c r="D14" s="35"/>
      <c r="E14" s="9"/>
      <c r="F14" s="43"/>
      <c r="G14" s="43"/>
    </row>
    <row r="15" customFormat="false" ht="21.75" hidden="false" customHeight="true" outlineLevel="0" collapsed="false">
      <c r="A15" s="43"/>
      <c r="B15" s="35"/>
      <c r="C15" s="35"/>
      <c r="D15" s="35"/>
      <c r="E15" s="9"/>
      <c r="F15" s="43"/>
      <c r="G15" s="43"/>
    </row>
    <row r="16" customFormat="false" ht="21.75" hidden="false" customHeight="true" outlineLevel="0" collapsed="false">
      <c r="A16" s="43"/>
      <c r="B16" s="35"/>
      <c r="C16" s="35"/>
      <c r="D16" s="35"/>
      <c r="E16" s="9"/>
      <c r="F16" s="43"/>
      <c r="G16" s="43"/>
    </row>
    <row r="17" customFormat="false" ht="21.75" hidden="false" customHeight="true" outlineLevel="0" collapsed="false">
      <c r="A17" s="43"/>
      <c r="B17" s="35"/>
      <c r="C17" s="35"/>
      <c r="D17" s="35"/>
      <c r="E17" s="9"/>
      <c r="F17" s="43"/>
      <c r="G17" s="43"/>
    </row>
    <row r="18" customFormat="false" ht="21.75" hidden="false" customHeight="true" outlineLevel="0" collapsed="false">
      <c r="A18" s="43"/>
      <c r="B18" s="35"/>
      <c r="C18" s="35"/>
      <c r="D18" s="35"/>
      <c r="E18" s="9"/>
      <c r="F18" s="43"/>
      <c r="G18" s="43"/>
    </row>
    <row r="19" customFormat="false" ht="21.75" hidden="false" customHeight="true" outlineLevel="0" collapsed="false">
      <c r="A19" s="43"/>
      <c r="B19" s="35"/>
      <c r="C19" s="35"/>
      <c r="D19" s="35"/>
      <c r="E19" s="9"/>
      <c r="F19" s="43"/>
      <c r="G19" s="43"/>
    </row>
    <row r="20" customFormat="false" ht="21.75" hidden="false" customHeight="true" outlineLevel="0" collapsed="false">
      <c r="A20" s="43"/>
      <c r="B20" s="35"/>
      <c r="C20" s="35"/>
      <c r="D20" s="35"/>
      <c r="E20" s="9"/>
      <c r="F20" s="43"/>
      <c r="G20" s="43"/>
    </row>
    <row r="21" customFormat="false" ht="21.75" hidden="false" customHeight="true" outlineLevel="0" collapsed="false">
      <c r="A21" s="43"/>
      <c r="B21" s="35"/>
      <c r="C21" s="35"/>
      <c r="D21" s="35"/>
      <c r="E21" s="9"/>
      <c r="F21" s="43"/>
      <c r="G21" s="43"/>
    </row>
    <row r="22" customFormat="false" ht="21.75" hidden="false" customHeight="true" outlineLevel="0" collapsed="false">
      <c r="A22" s="43"/>
      <c r="B22" s="35"/>
      <c r="C22" s="35"/>
      <c r="D22" s="35"/>
      <c r="E22" s="9"/>
      <c r="F22" s="43"/>
      <c r="G22" s="43"/>
    </row>
    <row r="23" customFormat="false" ht="21.75" hidden="false" customHeight="true" outlineLevel="0" collapsed="false">
      <c r="A23" s="43"/>
      <c r="B23" s="35"/>
      <c r="C23" s="35"/>
      <c r="D23" s="35"/>
      <c r="E23" s="9"/>
      <c r="F23" s="43"/>
      <c r="G23" s="43"/>
    </row>
    <row r="24" customFormat="false" ht="21.75" hidden="false" customHeight="true" outlineLevel="0" collapsed="false">
      <c r="A24" s="43"/>
      <c r="B24" s="35"/>
      <c r="C24" s="35"/>
      <c r="D24" s="35"/>
      <c r="E24" s="9"/>
      <c r="F24" s="43"/>
      <c r="G24" s="43"/>
    </row>
    <row r="25" customFormat="false" ht="21.75" hidden="false" customHeight="true" outlineLevel="0" collapsed="false">
      <c r="A25" s="43"/>
      <c r="B25" s="35"/>
      <c r="C25" s="35"/>
      <c r="D25" s="35"/>
      <c r="E25" s="9"/>
      <c r="F25" s="43"/>
      <c r="G25" s="43"/>
    </row>
    <row r="26" customFormat="false" ht="21.75" hidden="false" customHeight="true" outlineLevel="0" collapsed="false">
      <c r="A26" s="43"/>
      <c r="B26" s="35"/>
      <c r="C26" s="35"/>
      <c r="D26" s="35"/>
      <c r="E26" s="9"/>
      <c r="F26" s="43"/>
      <c r="G26" s="43"/>
    </row>
    <row r="27" customFormat="false" ht="21.75" hidden="false" customHeight="true" outlineLevel="0" collapsed="false">
      <c r="A27" s="43"/>
      <c r="B27" s="35"/>
      <c r="C27" s="35"/>
      <c r="D27" s="35"/>
      <c r="E27" s="9"/>
      <c r="F27" s="43"/>
      <c r="G27" s="43"/>
    </row>
    <row r="28" customFormat="false" ht="21.75" hidden="false" customHeight="true" outlineLevel="0" collapsed="false">
      <c r="A28" s="43"/>
      <c r="B28" s="35"/>
      <c r="C28" s="35"/>
      <c r="D28" s="35"/>
      <c r="E28" s="9"/>
      <c r="F28" s="43"/>
      <c r="G28" s="43"/>
    </row>
    <row r="29" customFormat="false" ht="21.75" hidden="false" customHeight="true" outlineLevel="0" collapsed="false">
      <c r="A29" s="43"/>
      <c r="B29" s="35"/>
      <c r="C29" s="35"/>
      <c r="D29" s="35"/>
      <c r="E29" s="9"/>
      <c r="F29" s="43"/>
      <c r="G29" s="43"/>
    </row>
    <row r="30" customFormat="false" ht="21.75" hidden="false" customHeight="true" outlineLevel="0" collapsed="false">
      <c r="A30" s="43"/>
      <c r="B30" s="35"/>
      <c r="C30" s="35"/>
      <c r="D30" s="35"/>
      <c r="E30" s="9"/>
      <c r="F30" s="43"/>
      <c r="G30" s="43"/>
    </row>
    <row r="31" customFormat="false" ht="21.75" hidden="false" customHeight="true" outlineLevel="0" collapsed="false">
      <c r="A31" s="43"/>
      <c r="B31" s="35"/>
      <c r="C31" s="35"/>
      <c r="D31" s="35"/>
      <c r="E31" s="9"/>
      <c r="F31" s="43"/>
      <c r="G31" s="43"/>
    </row>
    <row r="32" customFormat="false" ht="21.75" hidden="false" customHeight="true" outlineLevel="0" collapsed="false">
      <c r="A32" s="43"/>
      <c r="B32" s="35"/>
      <c r="C32" s="35"/>
      <c r="D32" s="35"/>
      <c r="E32" s="9"/>
      <c r="F32" s="43"/>
      <c r="G32" s="43"/>
    </row>
    <row r="33" customFormat="false" ht="21.75" hidden="false" customHeight="true" outlineLevel="0" collapsed="false">
      <c r="A33" s="43"/>
      <c r="B33" s="35"/>
      <c r="C33" s="35"/>
      <c r="D33" s="35"/>
      <c r="E33" s="9"/>
      <c r="F33" s="43"/>
      <c r="G33" s="43"/>
    </row>
    <row r="34" customFormat="false" ht="21.75" hidden="false" customHeight="true" outlineLevel="0" collapsed="false">
      <c r="A34" s="43"/>
      <c r="B34" s="35"/>
      <c r="C34" s="35"/>
      <c r="D34" s="35"/>
      <c r="E34" s="9"/>
      <c r="F34" s="43"/>
      <c r="G34" s="43"/>
    </row>
    <row r="35" customFormat="false" ht="21.75" hidden="false" customHeight="true" outlineLevel="0" collapsed="false">
      <c r="A35" s="43"/>
      <c r="B35" s="35"/>
      <c r="C35" s="35"/>
      <c r="D35" s="35"/>
      <c r="E35" s="9"/>
      <c r="F35" s="43"/>
      <c r="G35" s="43"/>
    </row>
    <row r="36" customFormat="false" ht="21.75" hidden="false" customHeight="true" outlineLevel="0" collapsed="false">
      <c r="A36" s="43"/>
      <c r="B36" s="35"/>
      <c r="C36" s="35"/>
      <c r="D36" s="35"/>
      <c r="E36" s="9"/>
      <c r="F36" s="43"/>
      <c r="G36" s="43"/>
    </row>
    <row r="37" customFormat="false" ht="21.75" hidden="false" customHeight="true" outlineLevel="0" collapsed="false">
      <c r="A37" s="43"/>
      <c r="B37" s="35"/>
      <c r="C37" s="35"/>
      <c r="D37" s="35"/>
      <c r="E37" s="9"/>
      <c r="F37" s="43"/>
      <c r="G37" s="43"/>
    </row>
    <row r="38" customFormat="false" ht="21.75" hidden="false" customHeight="true" outlineLevel="0" collapsed="false">
      <c r="A38" s="43"/>
      <c r="B38" s="35"/>
      <c r="C38" s="35"/>
      <c r="D38" s="35"/>
      <c r="E38" s="9"/>
      <c r="F38" s="43"/>
      <c r="G38" s="43"/>
    </row>
    <row r="39" customFormat="false" ht="21.75" hidden="false" customHeight="true" outlineLevel="0" collapsed="false">
      <c r="A39" s="43"/>
      <c r="B39" s="35"/>
      <c r="C39" s="35"/>
      <c r="D39" s="35"/>
      <c r="E39" s="9"/>
      <c r="F39" s="43"/>
      <c r="G39" s="43"/>
    </row>
    <row r="40" customFormat="false" ht="21.75" hidden="false" customHeight="true" outlineLevel="0" collapsed="false">
      <c r="A40" s="43"/>
      <c r="B40" s="35"/>
      <c r="C40" s="35"/>
      <c r="D40" s="35"/>
      <c r="E40" s="9"/>
      <c r="F40" s="43"/>
      <c r="G40" s="43"/>
    </row>
    <row r="41" customFormat="false" ht="21.75" hidden="false" customHeight="true" outlineLevel="0" collapsed="false">
      <c r="A41" s="43"/>
      <c r="B41" s="35"/>
      <c r="C41" s="35"/>
      <c r="D41" s="35"/>
      <c r="E41" s="9"/>
      <c r="F41" s="43"/>
      <c r="G41" s="43"/>
    </row>
    <row r="42" customFormat="false" ht="21.75" hidden="false" customHeight="true" outlineLevel="0" collapsed="false">
      <c r="A42" s="43"/>
      <c r="B42" s="35"/>
      <c r="C42" s="35"/>
      <c r="D42" s="35"/>
      <c r="E42" s="9"/>
      <c r="F42" s="43"/>
      <c r="G42" s="43"/>
    </row>
    <row r="43" customFormat="false" ht="21.75" hidden="false" customHeight="true" outlineLevel="0" collapsed="false">
      <c r="A43" s="43"/>
      <c r="B43" s="35"/>
      <c r="C43" s="35"/>
      <c r="D43" s="35"/>
      <c r="E43" s="9"/>
      <c r="F43" s="43"/>
      <c r="G43" s="43"/>
    </row>
    <row r="44" customFormat="false" ht="21.75" hidden="false" customHeight="true" outlineLevel="0" collapsed="false">
      <c r="A44" s="43"/>
      <c r="B44" s="35"/>
      <c r="C44" s="35"/>
      <c r="D44" s="35"/>
      <c r="E44" s="9"/>
      <c r="F44" s="43"/>
      <c r="G44" s="43"/>
    </row>
    <row r="45" customFormat="false" ht="21.75" hidden="false" customHeight="true" outlineLevel="0" collapsed="false">
      <c r="A45" s="43"/>
      <c r="B45" s="35"/>
      <c r="C45" s="35"/>
      <c r="D45" s="35"/>
      <c r="E45" s="9"/>
      <c r="F45" s="43"/>
      <c r="G45" s="43"/>
    </row>
    <row r="46" customFormat="false" ht="21.75" hidden="false" customHeight="true" outlineLevel="0" collapsed="false">
      <c r="A46" s="43"/>
      <c r="B46" s="35"/>
      <c r="C46" s="35"/>
      <c r="D46" s="35"/>
      <c r="E46" s="9"/>
      <c r="F46" s="43"/>
      <c r="G46" s="43"/>
    </row>
    <row r="47" customFormat="false" ht="21.75" hidden="false" customHeight="true" outlineLevel="0" collapsed="false">
      <c r="A47" s="43"/>
      <c r="B47" s="35"/>
      <c r="C47" s="35"/>
      <c r="D47" s="35"/>
      <c r="E47" s="9"/>
      <c r="F47" s="43"/>
      <c r="G47" s="43"/>
    </row>
    <row r="48" customFormat="false" ht="21.75" hidden="false" customHeight="true" outlineLevel="0" collapsed="false">
      <c r="A48" s="43"/>
      <c r="B48" s="35"/>
      <c r="C48" s="35"/>
      <c r="D48" s="35"/>
      <c r="E48" s="9"/>
      <c r="F48" s="43"/>
      <c r="G48" s="43"/>
    </row>
    <row r="49" customFormat="false" ht="21.75" hidden="false" customHeight="true" outlineLevel="0" collapsed="false">
      <c r="A49" s="43"/>
      <c r="B49" s="35"/>
      <c r="C49" s="35"/>
      <c r="D49" s="35"/>
      <c r="E49" s="9"/>
      <c r="F49" s="43"/>
      <c r="G49" s="43"/>
    </row>
    <row r="50" customFormat="false" ht="21.75" hidden="false" customHeight="true" outlineLevel="0" collapsed="false">
      <c r="A50" s="43"/>
      <c r="B50" s="35"/>
      <c r="C50" s="35"/>
      <c r="D50" s="35"/>
      <c r="E50" s="9"/>
      <c r="F50" s="43"/>
      <c r="G50" s="43"/>
    </row>
    <row r="51" customFormat="false" ht="21.75" hidden="false" customHeight="true" outlineLevel="0" collapsed="false">
      <c r="A51" s="43"/>
      <c r="B51" s="35"/>
      <c r="C51" s="35"/>
      <c r="D51" s="35"/>
      <c r="E51" s="9"/>
      <c r="F51" s="43"/>
      <c r="G51" s="43"/>
    </row>
    <row r="52" customFormat="false" ht="21.75" hidden="false" customHeight="true" outlineLevel="0" collapsed="false">
      <c r="A52" s="43"/>
      <c r="B52" s="35"/>
      <c r="C52" s="35"/>
      <c r="D52" s="35"/>
      <c r="E52" s="9"/>
      <c r="F52" s="43"/>
      <c r="G52" s="43"/>
    </row>
    <row r="53" customFormat="false" ht="21.75" hidden="false" customHeight="true" outlineLevel="0" collapsed="false">
      <c r="A53" s="43"/>
      <c r="B53" s="35"/>
      <c r="C53" s="35"/>
      <c r="D53" s="35"/>
      <c r="E53" s="9"/>
      <c r="F53" s="43"/>
      <c r="G53" s="43"/>
    </row>
    <row r="54" customFormat="false" ht="21.75" hidden="false" customHeight="true" outlineLevel="0" collapsed="false">
      <c r="A54" s="43"/>
      <c r="B54" s="35"/>
      <c r="C54" s="35"/>
      <c r="D54" s="35"/>
      <c r="E54" s="9"/>
      <c r="F54" s="43"/>
      <c r="G54" s="43"/>
    </row>
    <row r="55" customFormat="false" ht="21.75" hidden="false" customHeight="true" outlineLevel="0" collapsed="false">
      <c r="A55" s="43"/>
      <c r="B55" s="35"/>
      <c r="C55" s="35"/>
      <c r="D55" s="35"/>
      <c r="E55" s="9"/>
      <c r="F55" s="43"/>
      <c r="G55" s="43"/>
    </row>
    <row r="56" customFormat="false" ht="21.75" hidden="false" customHeight="true" outlineLevel="0" collapsed="false">
      <c r="A56" s="43"/>
      <c r="B56" s="35"/>
      <c r="C56" s="35"/>
      <c r="D56" s="35"/>
      <c r="E56" s="9"/>
      <c r="F56" s="43"/>
      <c r="G56" s="43"/>
    </row>
    <row r="57" customFormat="false" ht="21.75" hidden="false" customHeight="true" outlineLevel="0" collapsed="false">
      <c r="A57" s="43"/>
      <c r="B57" s="35"/>
      <c r="C57" s="35"/>
      <c r="D57" s="35"/>
      <c r="E57" s="9"/>
      <c r="F57" s="43"/>
      <c r="G57" s="43"/>
    </row>
    <row r="58" customFormat="false" ht="21.75" hidden="false" customHeight="true" outlineLevel="0" collapsed="false">
      <c r="A58" s="43"/>
      <c r="B58" s="35"/>
      <c r="C58" s="35"/>
      <c r="D58" s="35"/>
      <c r="E58" s="9"/>
      <c r="F58" s="43"/>
      <c r="G58" s="43"/>
    </row>
    <row r="59" customFormat="false" ht="21.75" hidden="false" customHeight="true" outlineLevel="0" collapsed="false">
      <c r="A59" s="43"/>
      <c r="B59" s="35"/>
      <c r="C59" s="35"/>
      <c r="D59" s="35"/>
      <c r="E59" s="9"/>
      <c r="F59" s="43"/>
      <c r="G59" s="43"/>
    </row>
    <row r="60" customFormat="false" ht="21.75" hidden="false" customHeight="true" outlineLevel="0" collapsed="false">
      <c r="A60" s="43"/>
      <c r="B60" s="35"/>
      <c r="C60" s="35"/>
      <c r="D60" s="35"/>
      <c r="E60" s="9"/>
      <c r="F60" s="43"/>
      <c r="G60" s="43"/>
    </row>
    <row r="61" customFormat="false" ht="21.75" hidden="false" customHeight="true" outlineLevel="0" collapsed="false">
      <c r="A61" s="43"/>
      <c r="B61" s="35"/>
      <c r="C61" s="35"/>
      <c r="D61" s="35"/>
      <c r="E61" s="9"/>
      <c r="F61" s="43"/>
      <c r="G61" s="43"/>
    </row>
    <row r="62" customFormat="false" ht="21.75" hidden="false" customHeight="true" outlineLevel="0" collapsed="false">
      <c r="A62" s="43"/>
      <c r="B62" s="35"/>
      <c r="C62" s="35"/>
      <c r="D62" s="35"/>
      <c r="E62" s="9"/>
      <c r="F62" s="43"/>
      <c r="G62" s="43"/>
    </row>
    <row r="63" customFormat="false" ht="21.75" hidden="false" customHeight="true" outlineLevel="0" collapsed="false">
      <c r="A63" s="43"/>
      <c r="B63" s="35"/>
      <c r="C63" s="35"/>
      <c r="D63" s="35"/>
      <c r="E63" s="9"/>
      <c r="F63" s="43"/>
      <c r="G63" s="43"/>
    </row>
    <row r="64" customFormat="false" ht="21.75" hidden="false" customHeight="true" outlineLevel="0" collapsed="false">
      <c r="A64" s="43"/>
      <c r="B64" s="35"/>
      <c r="C64" s="35"/>
      <c r="D64" s="35"/>
      <c r="E64" s="9"/>
      <c r="F64" s="43"/>
      <c r="G64" s="43"/>
    </row>
    <row r="65" customFormat="false" ht="21.75" hidden="false" customHeight="true" outlineLevel="0" collapsed="false">
      <c r="A65" s="43"/>
      <c r="B65" s="35"/>
      <c r="C65" s="35"/>
      <c r="D65" s="35"/>
      <c r="E65" s="9"/>
      <c r="F65" s="43"/>
      <c r="G65" s="43"/>
    </row>
    <row r="66" customFormat="false" ht="21.75" hidden="false" customHeight="true" outlineLevel="0" collapsed="false">
      <c r="A66" s="43"/>
      <c r="B66" s="35"/>
      <c r="C66" s="35"/>
      <c r="D66" s="35"/>
      <c r="E66" s="9"/>
      <c r="F66" s="43"/>
      <c r="G66" s="43"/>
    </row>
    <row r="67" customFormat="false" ht="21.75" hidden="false" customHeight="true" outlineLevel="0" collapsed="false">
      <c r="A67" s="43"/>
      <c r="B67" s="35"/>
      <c r="C67" s="35"/>
      <c r="D67" s="35"/>
      <c r="E67" s="9"/>
      <c r="F67" s="43"/>
      <c r="G67" s="43"/>
    </row>
    <row r="68" customFormat="false" ht="21.75" hidden="false" customHeight="true" outlineLevel="0" collapsed="false">
      <c r="A68" s="43"/>
      <c r="B68" s="35"/>
      <c r="C68" s="35"/>
      <c r="D68" s="35"/>
      <c r="E68" s="9"/>
      <c r="F68" s="43"/>
      <c r="G68" s="43"/>
    </row>
    <row r="69" customFormat="false" ht="21.75" hidden="false" customHeight="true" outlineLevel="0" collapsed="false">
      <c r="A69" s="43"/>
      <c r="B69" s="35"/>
      <c r="C69" s="35"/>
      <c r="D69" s="35"/>
      <c r="E69" s="9"/>
      <c r="F69" s="43"/>
      <c r="G69" s="43"/>
    </row>
    <row r="70" customFormat="false" ht="21.75" hidden="false" customHeight="true" outlineLevel="0" collapsed="false">
      <c r="A70" s="43"/>
      <c r="B70" s="35"/>
      <c r="C70" s="35"/>
      <c r="D70" s="35"/>
      <c r="E70" s="9"/>
      <c r="F70" s="43"/>
      <c r="G70" s="43"/>
    </row>
    <row r="71" customFormat="false" ht="21.75" hidden="false" customHeight="true" outlineLevel="0" collapsed="false">
      <c r="A71" s="43"/>
      <c r="B71" s="35"/>
      <c r="C71" s="35"/>
      <c r="D71" s="35"/>
      <c r="E71" s="9"/>
      <c r="F71" s="43"/>
      <c r="G71" s="43"/>
    </row>
    <row r="72" customFormat="false" ht="21.75" hidden="false" customHeight="true" outlineLevel="0" collapsed="false">
      <c r="A72" s="43"/>
      <c r="B72" s="35"/>
      <c r="C72" s="35"/>
      <c r="D72" s="35"/>
      <c r="E72" s="9"/>
      <c r="F72" s="43"/>
      <c r="G72" s="43"/>
    </row>
    <row r="73" customFormat="false" ht="21.75" hidden="false" customHeight="true" outlineLevel="0" collapsed="false">
      <c r="A73" s="43"/>
      <c r="B73" s="35"/>
      <c r="C73" s="35"/>
      <c r="D73" s="35"/>
      <c r="E73" s="9"/>
      <c r="F73" s="43"/>
      <c r="G73" s="43"/>
    </row>
    <row r="74" customFormat="false" ht="21.75" hidden="false" customHeight="true" outlineLevel="0" collapsed="false">
      <c r="A74" s="43"/>
      <c r="B74" s="35"/>
      <c r="C74" s="35"/>
      <c r="D74" s="35"/>
      <c r="E74" s="9"/>
      <c r="F74" s="43"/>
      <c r="G74" s="43"/>
    </row>
    <row r="75" customFormat="false" ht="21.75" hidden="false" customHeight="true" outlineLevel="0" collapsed="false">
      <c r="A75" s="43"/>
      <c r="B75" s="35"/>
      <c r="C75" s="35"/>
      <c r="D75" s="35"/>
      <c r="E75" s="9"/>
      <c r="F75" s="43"/>
      <c r="G75" s="43"/>
    </row>
    <row r="76" customFormat="false" ht="21.75" hidden="false" customHeight="true" outlineLevel="0" collapsed="false">
      <c r="A76" s="43"/>
      <c r="B76" s="35"/>
      <c r="C76" s="35"/>
      <c r="D76" s="35"/>
      <c r="E76" s="9"/>
      <c r="F76" s="43"/>
      <c r="G76" s="43"/>
    </row>
    <row r="77" customFormat="false" ht="21.75" hidden="false" customHeight="true" outlineLevel="0" collapsed="false">
      <c r="A77" s="43"/>
      <c r="B77" s="35"/>
      <c r="C77" s="35"/>
      <c r="D77" s="35"/>
      <c r="E77" s="9"/>
      <c r="F77" s="43"/>
      <c r="G77" s="43"/>
    </row>
    <row r="78" customFormat="false" ht="21.75" hidden="false" customHeight="true" outlineLevel="0" collapsed="false">
      <c r="A78" s="43"/>
      <c r="B78" s="35"/>
      <c r="C78" s="35"/>
      <c r="D78" s="35"/>
      <c r="E78" s="9"/>
      <c r="F78" s="43"/>
      <c r="G78" s="43"/>
    </row>
    <row r="79" customFormat="false" ht="21.75" hidden="false" customHeight="true" outlineLevel="0" collapsed="false">
      <c r="A79" s="43"/>
      <c r="B79" s="35"/>
      <c r="C79" s="35"/>
      <c r="D79" s="35"/>
      <c r="E79" s="9"/>
      <c r="F79" s="43"/>
      <c r="G79" s="43"/>
    </row>
    <row r="80" customFormat="false" ht="21.75" hidden="false" customHeight="true" outlineLevel="0" collapsed="false">
      <c r="A80" s="43"/>
      <c r="B80" s="35"/>
      <c r="C80" s="35"/>
      <c r="D80" s="35"/>
      <c r="E80" s="9"/>
      <c r="F80" s="43"/>
      <c r="G80" s="43"/>
    </row>
    <row r="82" customFormat="false" ht="15" hidden="false" customHeight="false" outlineLevel="0" collapsed="false">
      <c r="A82" s="36" t="s">
        <v>149</v>
      </c>
    </row>
    <row r="83" customFormat="false" ht="15" hidden="false" customHeight="false" outlineLevel="0" collapsed="false">
      <c r="A83" s="37" t="s">
        <v>150</v>
      </c>
      <c r="B83" s="38" t="n">
        <f aca="false">COUNTA(C6:C80)</f>
        <v>5</v>
      </c>
      <c r="C83" s="44"/>
      <c r="D83" s="44"/>
      <c r="E83" s="44"/>
      <c r="F83" s="44"/>
    </row>
    <row r="84" customFormat="false" ht="15" hidden="false" customHeight="false" outlineLevel="0" collapsed="false">
      <c r="A84" s="37" t="s">
        <v>151</v>
      </c>
      <c r="B84" s="38" t="n">
        <f aca="false">SUMPRODUCT((A6:A80&lt;&gt;"")/COUNTIF(A6:A80,A6:A80&amp;""))</f>
        <v>1</v>
      </c>
      <c r="C84" s="44" t="s">
        <v>152</v>
      </c>
      <c r="D84" s="44"/>
      <c r="E84" s="44"/>
      <c r="F84" s="44"/>
    </row>
    <row r="85" customFormat="false" ht="15" hidden="false" customHeight="false" outlineLevel="0" collapsed="false">
      <c r="A85" s="37" t="s">
        <v>153</v>
      </c>
      <c r="B85" s="38" t="n">
        <f aca="false">IFERROR(ROUND(B83/B84,1),"")</f>
        <v>5</v>
      </c>
      <c r="C85" s="44" t="s">
        <v>154</v>
      </c>
      <c r="D85" s="44"/>
      <c r="E85" s="44"/>
      <c r="F85" s="44"/>
    </row>
    <row r="86" customFormat="false" ht="15" hidden="false" customHeight="false" outlineLevel="0" collapsed="false">
      <c r="A86" s="37" t="s">
        <v>155</v>
      </c>
      <c r="B86" s="38" t="n">
        <f aca="false">COUNTIF(E6:E80,"Reunión")</f>
        <v>0</v>
      </c>
      <c r="C86" s="44"/>
      <c r="D86" s="44"/>
      <c r="E86" s="44"/>
      <c r="F86" s="44"/>
    </row>
    <row r="87" customFormat="false" ht="15" hidden="false" customHeight="false" outlineLevel="0" collapsed="false">
      <c r="A87" s="37" t="s">
        <v>156</v>
      </c>
      <c r="B87" s="38" t="n">
        <f aca="false">COUNTIF(E6:E80,"Sin identificar")</f>
        <v>1</v>
      </c>
      <c r="C87" s="44" t="s">
        <v>157</v>
      </c>
      <c r="D87" s="44"/>
      <c r="E87" s="44"/>
      <c r="F87" s="44"/>
    </row>
  </sheetData>
  <mergeCells count="8">
    <mergeCell ref="A1:G1"/>
    <mergeCell ref="A2:G2"/>
    <mergeCell ref="A3:G3"/>
    <mergeCell ref="C83:F83"/>
    <mergeCell ref="C84:F84"/>
    <mergeCell ref="C85:F85"/>
    <mergeCell ref="C86:F86"/>
    <mergeCell ref="C87:F87"/>
  </mergeCells>
  <conditionalFormatting sqref="E6:E80">
    <cfRule type="cellIs" priority="2" operator="equal" aboveAverage="0" equalAverage="0" bottom="0" percent="0" rank="0" text="" dxfId="4">
      <formula>"Reunión"</formula>
    </cfRule>
    <cfRule type="cellIs" priority="3" operator="equal" aboveAverage="0" equalAverage="0" bottom="0" percent="0" rank="0" text="" dxfId="5">
      <formula>"Sin identificar"</formula>
    </cfRule>
  </conditionalFormatting>
  <dataValidations count="2">
    <dataValidation allowBlank="true" errorStyle="stop" operator="between" showDropDown="false" showErrorMessage="false" showInputMessage="false" sqref="B6:B80" type="list">
      <formula1>"Comprador económico,Campeón,Evaluador técnico,Usuario final,Compras,Influenciador,Bloqueador"</formula1>
      <formula2>0</formula2>
    </dataValidation>
    <dataValidation allowBlank="true" errorStyle="stop" operator="between" showDropDown="false" showErrorMessage="false" showInputMessage="false" sqref="E6:E80" type="list">
      <formula1>"Sin identificar,Identificado sin contacto,Conectado,Respondió,Reunión,Descartado"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2"/>
    <col collapsed="false" customWidth="true" hidden="false" outlineLevel="0" max="4" min="3" style="0" width="18"/>
    <col collapsed="false" customWidth="true" hidden="false" outlineLevel="0" max="5" min="5" style="0" width="4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24" hidden="false" customHeight="true" outlineLevel="0" collapsed="false">
      <c r="A2" s="2" t="s">
        <v>158</v>
      </c>
      <c r="B2" s="2"/>
      <c r="C2" s="2"/>
      <c r="D2" s="2"/>
      <c r="E2" s="2"/>
    </row>
    <row r="3" customFormat="false" ht="27.75" hidden="false" customHeight="true" outlineLevel="0" collapsed="false">
      <c r="A3" s="3" t="s">
        <v>159</v>
      </c>
      <c r="B3" s="3"/>
      <c r="C3" s="3"/>
      <c r="D3" s="3"/>
      <c r="E3" s="3"/>
    </row>
    <row r="5" customFormat="false" ht="15" hidden="false" customHeight="false" outlineLevel="0" collapsed="false">
      <c r="B5" s="36" t="s">
        <v>160</v>
      </c>
    </row>
    <row r="6" customFormat="false" ht="18.75" hidden="false" customHeight="true" outlineLevel="0" collapsed="false">
      <c r="B6" s="45" t="s">
        <v>161</v>
      </c>
      <c r="C6" s="46" t="n">
        <v>42</v>
      </c>
      <c r="D6" s="44" t="s">
        <v>162</v>
      </c>
      <c r="E6" s="44"/>
    </row>
    <row r="7" customFormat="false" ht="18.75" hidden="false" customHeight="true" outlineLevel="0" collapsed="false">
      <c r="B7" s="45" t="s">
        <v>163</v>
      </c>
      <c r="C7" s="46" t="n">
        <v>5</v>
      </c>
      <c r="D7" s="44" t="s">
        <v>164</v>
      </c>
      <c r="E7" s="44"/>
    </row>
    <row r="8" customFormat="false" ht="18.75" hidden="false" customHeight="true" outlineLevel="0" collapsed="false">
      <c r="B8" s="45" t="s">
        <v>165</v>
      </c>
      <c r="C8" s="46" t="n">
        <v>1</v>
      </c>
      <c r="D8" s="44" t="s">
        <v>166</v>
      </c>
      <c r="E8" s="44"/>
    </row>
    <row r="9" customFormat="false" ht="18.75" hidden="false" customHeight="true" outlineLevel="0" collapsed="false">
      <c r="B9" s="45" t="s">
        <v>167</v>
      </c>
      <c r="C9" s="46" t="n">
        <v>100</v>
      </c>
      <c r="D9" s="44" t="s">
        <v>168</v>
      </c>
      <c r="E9" s="44"/>
    </row>
    <row r="10" customFormat="false" ht="18.75" hidden="false" customHeight="true" outlineLevel="0" collapsed="false">
      <c r="B10" s="45" t="s">
        <v>169</v>
      </c>
      <c r="C10" s="47" t="n">
        <v>0.3</v>
      </c>
      <c r="D10" s="44" t="s">
        <v>170</v>
      </c>
      <c r="E10" s="44"/>
    </row>
    <row r="11" customFormat="false" ht="18.75" hidden="false" customHeight="true" outlineLevel="0" collapsed="false">
      <c r="B11" s="45" t="s">
        <v>171</v>
      </c>
      <c r="C11" s="47" t="n">
        <v>0.2</v>
      </c>
      <c r="D11" s="44" t="s">
        <v>172</v>
      </c>
      <c r="E11" s="44"/>
    </row>
    <row r="12" customFormat="false" ht="18.75" hidden="false" customHeight="true" outlineLevel="0" collapsed="false">
      <c r="B12" s="45" t="s">
        <v>173</v>
      </c>
      <c r="C12" s="46" t="n">
        <v>3</v>
      </c>
      <c r="D12" s="44" t="s">
        <v>174</v>
      </c>
      <c r="E12" s="44"/>
    </row>
    <row r="14" customFormat="false" ht="15" hidden="false" customHeight="false" outlineLevel="0" collapsed="false">
      <c r="B14" s="36" t="s">
        <v>175</v>
      </c>
    </row>
    <row r="15" customFormat="false" ht="21" hidden="false" customHeight="true" outlineLevel="0" collapsed="false">
      <c r="B15" s="28" t="s">
        <v>176</v>
      </c>
      <c r="C15" s="48" t="n">
        <f aca="false">$C$6*$C$7</f>
        <v>210</v>
      </c>
      <c r="D15" s="44" t="s">
        <v>177</v>
      </c>
      <c r="E15" s="44"/>
    </row>
    <row r="16" customFormat="false" ht="21" hidden="false" customHeight="true" outlineLevel="0" collapsed="false">
      <c r="B16" s="28" t="s">
        <v>178</v>
      </c>
      <c r="C16" s="48" t="n">
        <f aca="false">$C$9*4*$C$8</f>
        <v>400</v>
      </c>
      <c r="D16" s="44" t="s">
        <v>179</v>
      </c>
      <c r="E16" s="44"/>
    </row>
    <row r="17" customFormat="false" ht="21" hidden="false" customHeight="true" outlineLevel="0" collapsed="false">
      <c r="B17" s="28" t="s">
        <v>180</v>
      </c>
      <c r="C17" s="49" t="n">
        <f aca="false">IFERROR(C15/C16,"")</f>
        <v>0.525</v>
      </c>
      <c r="D17" s="44" t="s">
        <v>181</v>
      </c>
      <c r="E17" s="44"/>
    </row>
    <row r="18" customFormat="false" ht="21" hidden="false" customHeight="true" outlineLevel="0" collapsed="false">
      <c r="B18" s="28" t="s">
        <v>182</v>
      </c>
      <c r="C18" s="48" t="n">
        <f aca="false">$C$6*$C$7*$C$10</f>
        <v>63</v>
      </c>
      <c r="D18" s="44" t="s">
        <v>183</v>
      </c>
      <c r="E18" s="44"/>
    </row>
    <row r="19" customFormat="false" ht="21" hidden="false" customHeight="true" outlineLevel="0" collapsed="false">
      <c r="B19" s="28" t="s">
        <v>184</v>
      </c>
      <c r="C19" s="48" t="n">
        <f aca="false">$C$6*$C$7*$C$10*$C$11</f>
        <v>12.6</v>
      </c>
      <c r="D19" s="44" t="s">
        <v>185</v>
      </c>
      <c r="E19" s="44"/>
    </row>
    <row r="20" customFormat="false" ht="21" hidden="false" customHeight="true" outlineLevel="0" collapsed="false">
      <c r="B20" s="28" t="s">
        <v>186</v>
      </c>
      <c r="C20" s="49" t="n">
        <f aca="false">$C$6*$C$7*$C$10*$C$11*$C$12/10</f>
        <v>3.78</v>
      </c>
      <c r="D20" s="44" t="s">
        <v>187</v>
      </c>
      <c r="E20" s="44"/>
    </row>
    <row r="22" customFormat="false" ht="33.75" hidden="false" customHeight="true" outlineLevel="0" collapsed="false">
      <c r="B22" s="40" t="str">
        <f aca="false">IF(C17&gt;3,"OJO: conectar con toda tu audiencia toma "&amp;TEXT(C17,"0.0")&amp;" meses con las cuentas de LinkedIn que tienes. Prioriza tier-1 y tier-2, suma otra cuenta del equipo, o mueve el alcance a email y Google.","La audiencia cabe en tu capacidad de LinkedIn en menos de 3 meses.")</f>
        <v>La audiencia cabe en tu capacidad de LinkedIn en menos de 3 meses.</v>
      </c>
      <c r="C22" s="40"/>
      <c r="D22" s="40"/>
      <c r="E22" s="40"/>
    </row>
    <row r="24" customFormat="false" ht="30" hidden="false" customHeight="true" outlineLevel="0" collapsed="false">
      <c r="B24" s="11" t="s">
        <v>188</v>
      </c>
      <c r="C24" s="11"/>
      <c r="D24" s="11"/>
      <c r="E24" s="11"/>
    </row>
  </sheetData>
  <mergeCells count="18">
    <mergeCell ref="A1:E1"/>
    <mergeCell ref="A2:E2"/>
    <mergeCell ref="A3:E3"/>
    <mergeCell ref="D6:E6"/>
    <mergeCell ref="D7:E7"/>
    <mergeCell ref="D8:E8"/>
    <mergeCell ref="D9:E9"/>
    <mergeCell ref="D10:E10"/>
    <mergeCell ref="D11:E11"/>
    <mergeCell ref="D12:E12"/>
    <mergeCell ref="D15:E15"/>
    <mergeCell ref="D16:E16"/>
    <mergeCell ref="D17:E17"/>
    <mergeCell ref="D18:E18"/>
    <mergeCell ref="D19:E19"/>
    <mergeCell ref="D20:E20"/>
    <mergeCell ref="B22:E22"/>
    <mergeCell ref="B24:E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4"/>
    <col collapsed="false" customWidth="true" hidden="false" outlineLevel="0" max="4" min="3" style="0" width="20"/>
    <col collapsed="false" customWidth="true" hidden="false" outlineLevel="0" max="5" min="5" style="0" width="46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24" hidden="false" customHeight="true" outlineLevel="0" collapsed="false">
      <c r="A2" s="2" t="s">
        <v>189</v>
      </c>
      <c r="B2" s="2"/>
      <c r="C2" s="2"/>
      <c r="D2" s="2"/>
      <c r="E2" s="2"/>
    </row>
    <row r="3" customFormat="false" ht="27.75" hidden="false" customHeight="true" outlineLevel="0" collapsed="false">
      <c r="A3" s="3" t="s">
        <v>190</v>
      </c>
      <c r="B3" s="3"/>
      <c r="C3" s="3"/>
      <c r="D3" s="3"/>
      <c r="E3" s="3"/>
    </row>
    <row r="5" customFormat="false" ht="15" hidden="false" customHeight="false" outlineLevel="0" collapsed="false">
      <c r="B5" s="36" t="s">
        <v>191</v>
      </c>
    </row>
    <row r="6" customFormat="false" ht="27.75" hidden="false" customHeight="true" outlineLevel="0" collapsed="false">
      <c r="A6" s="12"/>
      <c r="B6" s="13" t="s">
        <v>192</v>
      </c>
      <c r="C6" s="13" t="s">
        <v>193</v>
      </c>
      <c r="D6" s="13" t="s">
        <v>194</v>
      </c>
      <c r="E6" s="13" t="s">
        <v>195</v>
      </c>
    </row>
    <row r="7" customFormat="false" ht="19.5" hidden="false" customHeight="true" outlineLevel="0" collapsed="false">
      <c r="B7" s="37" t="s">
        <v>196</v>
      </c>
      <c r="C7" s="29" t="s">
        <v>197</v>
      </c>
      <c r="D7" s="50"/>
      <c r="E7" s="51" t="str">
        <f aca="false">IF(D7="","— pendiente —","captura el resultado y compáralo con la meta")</f>
        <v>— pendiente —</v>
      </c>
    </row>
    <row r="8" customFormat="false" ht="19.5" hidden="false" customHeight="true" outlineLevel="0" collapsed="false">
      <c r="B8" s="37" t="s">
        <v>198</v>
      </c>
      <c r="C8" s="29" t="s">
        <v>199</v>
      </c>
      <c r="D8" s="50"/>
      <c r="E8" s="51" t="str">
        <f aca="false">IF(D8="","— pendiente —","captura el resultado y compáralo con la meta")</f>
        <v>— pendiente —</v>
      </c>
    </row>
    <row r="9" customFormat="false" ht="19.5" hidden="false" customHeight="true" outlineLevel="0" collapsed="false">
      <c r="B9" s="37" t="s">
        <v>200</v>
      </c>
      <c r="C9" s="29" t="s">
        <v>201</v>
      </c>
      <c r="D9" s="50"/>
      <c r="E9" s="51" t="str">
        <f aca="false">IF(D9="","— pendiente —","captura el resultado y compáralo con la meta")</f>
        <v>— pendiente —</v>
      </c>
    </row>
    <row r="10" customFormat="false" ht="19.5" hidden="false" customHeight="true" outlineLevel="0" collapsed="false">
      <c r="B10" s="37" t="s">
        <v>202</v>
      </c>
      <c r="C10" s="29" t="s">
        <v>203</v>
      </c>
      <c r="D10" s="50"/>
      <c r="E10" s="51" t="str">
        <f aca="false">IF(D10="","— pendiente —","captura el resultado y compáralo con la meta")</f>
        <v>— pendiente —</v>
      </c>
    </row>
    <row r="12" customFormat="false" ht="15" hidden="false" customHeight="false" outlineLevel="0" collapsed="false">
      <c r="B12" s="36" t="s">
        <v>204</v>
      </c>
    </row>
    <row r="13" customFormat="false" ht="27.75" hidden="false" customHeight="true" outlineLevel="0" collapsed="false">
      <c r="A13" s="12"/>
      <c r="B13" s="13" t="s">
        <v>205</v>
      </c>
      <c r="C13" s="13" t="s">
        <v>206</v>
      </c>
      <c r="D13" s="13" t="s">
        <v>207</v>
      </c>
      <c r="E13" s="13" t="s">
        <v>208</v>
      </c>
    </row>
    <row r="14" customFormat="false" ht="24" hidden="false" customHeight="true" outlineLevel="0" collapsed="false">
      <c r="B14" s="37" t="s">
        <v>209</v>
      </c>
      <c r="C14" s="52" t="s">
        <v>210</v>
      </c>
      <c r="D14" s="50"/>
      <c r="E14" s="53" t="s">
        <v>211</v>
      </c>
    </row>
    <row r="15" customFormat="false" ht="24" hidden="false" customHeight="true" outlineLevel="0" collapsed="false">
      <c r="B15" s="37" t="s">
        <v>196</v>
      </c>
      <c r="C15" s="52" t="s">
        <v>212</v>
      </c>
      <c r="D15" s="50"/>
      <c r="E15" s="53" t="s">
        <v>213</v>
      </c>
    </row>
    <row r="16" customFormat="false" ht="24" hidden="false" customHeight="true" outlineLevel="0" collapsed="false">
      <c r="B16" s="37" t="s">
        <v>214</v>
      </c>
      <c r="C16" s="52" t="s">
        <v>215</v>
      </c>
      <c r="D16" s="50"/>
      <c r="E16" s="53" t="s">
        <v>216</v>
      </c>
    </row>
    <row r="17" customFormat="false" ht="24" hidden="false" customHeight="true" outlineLevel="0" collapsed="false">
      <c r="B17" s="37" t="s">
        <v>217</v>
      </c>
      <c r="C17" s="52" t="s">
        <v>218</v>
      </c>
      <c r="D17" s="50"/>
      <c r="E17" s="53" t="s">
        <v>219</v>
      </c>
    </row>
    <row r="18" customFormat="false" ht="24" hidden="false" customHeight="true" outlineLevel="0" collapsed="false">
      <c r="B18" s="37" t="s">
        <v>200</v>
      </c>
      <c r="C18" s="52" t="s">
        <v>220</v>
      </c>
      <c r="D18" s="50"/>
      <c r="E18" s="53" t="s">
        <v>221</v>
      </c>
    </row>
    <row r="19" customFormat="false" ht="24" hidden="false" customHeight="true" outlineLevel="0" collapsed="false">
      <c r="B19" s="37" t="s">
        <v>222</v>
      </c>
      <c r="C19" s="52" t="s">
        <v>223</v>
      </c>
      <c r="D19" s="50"/>
      <c r="E19" s="53" t="s">
        <v>224</v>
      </c>
    </row>
    <row r="20" customFormat="false" ht="24" hidden="false" customHeight="true" outlineLevel="0" collapsed="false">
      <c r="B20" s="37" t="s">
        <v>225</v>
      </c>
      <c r="C20" s="52" t="s">
        <v>226</v>
      </c>
      <c r="D20" s="50"/>
      <c r="E20" s="53" t="s">
        <v>227</v>
      </c>
    </row>
    <row r="22" customFormat="false" ht="15" hidden="false" customHeight="false" outlineLevel="0" collapsed="false">
      <c r="B22" s="36" t="s">
        <v>228</v>
      </c>
    </row>
    <row r="23" customFormat="false" ht="27.75" hidden="false" customHeight="true" outlineLevel="0" collapsed="false">
      <c r="A23" s="12"/>
      <c r="B23" s="13"/>
      <c r="C23" s="13" t="s">
        <v>229</v>
      </c>
      <c r="D23" s="13" t="s">
        <v>228</v>
      </c>
      <c r="E23" s="13" t="s">
        <v>230</v>
      </c>
    </row>
    <row r="24" customFormat="false" ht="19.5" hidden="false" customHeight="true" outlineLevel="0" collapsed="false">
      <c r="B24" s="37" t="s">
        <v>231</v>
      </c>
      <c r="C24" s="54"/>
      <c r="D24" s="54"/>
      <c r="E24" s="55" t="str">
        <f aca="false">IF(OR(C24="",D24="",D24=0),"",C24/D24-1)</f>
        <v/>
      </c>
    </row>
    <row r="25" customFormat="false" ht="19.5" hidden="false" customHeight="true" outlineLevel="0" collapsed="false">
      <c r="B25" s="37" t="s">
        <v>196</v>
      </c>
      <c r="C25" s="54"/>
      <c r="D25" s="54"/>
      <c r="E25" s="55" t="str">
        <f aca="false">IF(OR(C25="",D25="",D25=0),"",C25/D25-1)</f>
        <v/>
      </c>
    </row>
    <row r="26" customFormat="false" ht="19.5" hidden="false" customHeight="true" outlineLevel="0" collapsed="false">
      <c r="B26" s="37" t="s">
        <v>232</v>
      </c>
      <c r="C26" s="54"/>
      <c r="D26" s="54"/>
      <c r="E26" s="55" t="str">
        <f aca="false">IF(OR(C26="",D26="",D26=0),"",C26/D26-1)</f>
        <v/>
      </c>
    </row>
    <row r="27" customFormat="false" ht="19.5" hidden="false" customHeight="true" outlineLevel="0" collapsed="false">
      <c r="B27" s="37" t="s">
        <v>233</v>
      </c>
      <c r="C27" s="54"/>
      <c r="D27" s="54"/>
      <c r="E27" s="55" t="str">
        <f aca="false">IF(OR(C27="",D27="",D27=0),"",C27/D27-1)</f>
        <v/>
      </c>
    </row>
    <row r="28" customFormat="false" ht="19.5" hidden="false" customHeight="true" outlineLevel="0" collapsed="false">
      <c r="B28" s="37" t="s">
        <v>234</v>
      </c>
      <c r="C28" s="54"/>
      <c r="D28" s="54"/>
      <c r="E28" s="55" t="str">
        <f aca="false">IF(OR(C28="",D28="",D28=0),"",C28/D28-1)</f>
        <v/>
      </c>
    </row>
    <row r="30" customFormat="false" ht="15" hidden="false" customHeight="false" outlineLevel="0" collapsed="false">
      <c r="B30" s="36" t="s">
        <v>235</v>
      </c>
    </row>
    <row r="31" customFormat="false" ht="18.75" hidden="false" customHeight="true" outlineLevel="0" collapsed="false">
      <c r="B31" s="28" t="s">
        <v>236</v>
      </c>
      <c r="C31" s="56" t="s">
        <v>237</v>
      </c>
      <c r="D31" s="56"/>
      <c r="E31" s="56"/>
    </row>
    <row r="32" customFormat="false" ht="18.75" hidden="false" customHeight="true" outlineLevel="0" collapsed="false">
      <c r="B32" s="28" t="s">
        <v>238</v>
      </c>
      <c r="C32" s="56" t="s">
        <v>239</v>
      </c>
      <c r="D32" s="56"/>
      <c r="E32" s="56"/>
    </row>
    <row r="33" customFormat="false" ht="18.75" hidden="false" customHeight="true" outlineLevel="0" collapsed="false">
      <c r="B33" s="28" t="s">
        <v>240</v>
      </c>
      <c r="C33" s="56" t="s">
        <v>241</v>
      </c>
      <c r="D33" s="56"/>
      <c r="E33" s="56"/>
    </row>
    <row r="35" customFormat="false" ht="15" hidden="false" customHeight="true" outlineLevel="0" collapsed="false">
      <c r="B35" s="57" t="s">
        <v>242</v>
      </c>
      <c r="C35" s="57"/>
      <c r="D35" s="57"/>
      <c r="E35" s="57"/>
    </row>
  </sheetData>
  <mergeCells count="7">
    <mergeCell ref="A1:E1"/>
    <mergeCell ref="A2:E2"/>
    <mergeCell ref="A3:E3"/>
    <mergeCell ref="C31:E31"/>
    <mergeCell ref="C32:E32"/>
    <mergeCell ref="C33:E33"/>
    <mergeCell ref="B35:E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2026-08-21T20:59:46Z</dcterms:created>
  <dc:creator>openpyxl</dc:creator>
  <dc:description/>
  <dc:language>en-US</dc:language>
  <cp:lastModifiedBy/>
  <dcterms:modified xsi:type="dcterms:W3CDTF">2026-08-21T20:59:47Z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